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4715" windowHeight="9255" activeTab="0"/>
  </bookViews>
  <sheets>
    <sheet name="和暦" sheetId="1" r:id="rId1"/>
    <sheet name="西暦 " sheetId="2" r:id="rId2"/>
    <sheet name="祝日シート" sheetId="3" r:id="rId3"/>
  </sheets>
  <definedNames>
    <definedName name="_xlnm.Print_Area" localSheetId="1">'西暦 '!$B$4:$H$17</definedName>
    <definedName name="_xlnm.Print_Area" localSheetId="0">'和暦'!$B$4:$H$17</definedName>
    <definedName name="祝日">'祝日シート'!$A$1:$A$67</definedName>
  </definedNames>
  <calcPr fullCalcOnLoad="1"/>
</workbook>
</file>

<file path=xl/sharedStrings.xml><?xml version="1.0" encoding="utf-8"?>
<sst xmlns="http://schemas.openxmlformats.org/spreadsheetml/2006/main" count="619" uniqueCount="37">
  <si>
    <t>（土）</t>
  </si>
  <si>
    <t>元日</t>
  </si>
  <si>
    <t>（月）</t>
  </si>
  <si>
    <t>成人の日</t>
  </si>
  <si>
    <t>（金）</t>
  </si>
  <si>
    <t>建国記念の日</t>
  </si>
  <si>
    <t>春分の日</t>
  </si>
  <si>
    <t>みどりの日</t>
  </si>
  <si>
    <t>（水）</t>
  </si>
  <si>
    <t>憲法記念日</t>
  </si>
  <si>
    <t>（木）</t>
  </si>
  <si>
    <t>国民の休日</t>
  </si>
  <si>
    <t>子供の日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</si>
  <si>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</si>
  <si>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</si>
  <si>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</si>
  <si>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</si>
  <si>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</si>
  <si>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</si>
  <si>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</si>
  <si>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（日）</t>
  </si>
  <si>
    <t>振替休日</t>
  </si>
  <si>
    <t>（火）</t>
  </si>
  <si>
    <t>日</t>
  </si>
  <si>
    <t>月</t>
  </si>
  <si>
    <t>火</t>
  </si>
  <si>
    <t>水</t>
  </si>
  <si>
    <t>木</t>
  </si>
  <si>
    <t>金</t>
  </si>
  <si>
    <t>土</t>
  </si>
  <si>
    <t>年始</t>
  </si>
  <si>
    <t>年末</t>
  </si>
  <si>
    <t>平成</t>
  </si>
  <si>
    <t>年</t>
  </si>
  <si>
    <t>マクロは使っていません。</t>
  </si>
  <si>
    <t>*祝日が入るのは2005年1月から2009年12月まで。</t>
  </si>
  <si>
    <t>*祝日が入るのは平成17年1月から平成21年12月まで。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</si>
</sst>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yyyy&quot;年&quot;m&quot;月&quot;d&quot;日～&quot;"/>
    <numFmt numFmtId="178" formatCode="[$-411]ggge&quot;年&quot;m&quot;月&quot;d&quot;日&quot;;@"/>
    <numFmt numFmtId="179" formatCode="&quot;西暦&quot;#&quot;年&quot;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明朝"/>
      <family val="1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8"/>
      <color indexed="9"/>
      <name val="MS UI Gothic"/>
      <family val="3"/>
    </font>
    <font>
      <b/>
      <sz val="18"/>
      <color indexed="9"/>
      <name val="ＭＳ Ｐゴシック"/>
      <family val="3"/>
    </font>
    <font>
      <sz val="18"/>
      <name val="ＭＳ Ｐゴシック"/>
      <family val="3"/>
    </font>
    <font>
      <b/>
      <sz val="12"/>
      <color indexed="9"/>
      <name val="ＭＳ Ｐゴシック"/>
      <family val="3"/>
    </font>
    <font>
      <b/>
      <sz val="24"/>
      <color indexed="12"/>
      <name val="ＭＳ Ｐゴシック"/>
      <family val="3"/>
    </font>
    <font>
      <sz val="36"/>
      <color indexed="10"/>
      <name val="ＭＳ Ｐゴシック"/>
      <family val="3"/>
    </font>
    <font>
      <sz val="9"/>
      <name val="MS UI Gothic"/>
      <family val="3"/>
    </font>
    <font>
      <b/>
      <sz val="72"/>
      <name val="MS UI Gothic"/>
      <family val="3"/>
    </font>
    <font>
      <b/>
      <sz val="80"/>
      <color indexed="10"/>
      <name val="ＭＳ Ｐゴシック"/>
      <family val="3"/>
    </font>
    <font>
      <b/>
      <sz val="80"/>
      <name val="ＭＳ Ｐゴシック"/>
      <family val="3"/>
    </font>
    <font>
      <sz val="80"/>
      <name val="ＭＳ Ｐゴシック"/>
      <family val="3"/>
    </font>
    <font>
      <sz val="80"/>
      <color indexed="9"/>
      <name val="ＭＳ Ｐゴシック"/>
      <family val="3"/>
    </font>
    <font>
      <b/>
      <sz val="85"/>
      <name val="MS UI Gothic"/>
      <family val="3"/>
    </font>
    <font>
      <b/>
      <sz val="85"/>
      <color indexed="10"/>
      <name val="ＭＳ Ｐゴシック"/>
      <family val="3"/>
    </font>
    <font>
      <b/>
      <sz val="85"/>
      <name val="ＭＳ Ｐゴシック"/>
      <family val="3"/>
    </font>
    <font>
      <b/>
      <sz val="85"/>
      <color indexed="12"/>
      <name val="ＭＳ Ｐゴシック"/>
      <family val="3"/>
    </font>
    <font>
      <b/>
      <sz val="14"/>
      <color indexed="9"/>
      <name val="ＭＳ Ｐゴシック"/>
      <family val="3"/>
    </font>
    <font>
      <b/>
      <sz val="72"/>
      <color indexed="10"/>
      <name val="ＭＳ Ｐゴシック"/>
      <family val="3"/>
    </font>
    <font>
      <b/>
      <sz val="72"/>
      <name val="ＭＳ Ｐゴシック"/>
      <family val="3"/>
    </font>
    <font>
      <b/>
      <sz val="72"/>
      <color indexed="12"/>
      <name val="ＭＳ Ｐゴシック"/>
      <family val="3"/>
    </font>
    <font>
      <b/>
      <sz val="14"/>
      <color indexed="10"/>
      <name val="ＭＳ Ｐゴシック"/>
      <family val="3"/>
    </font>
    <font>
      <sz val="85"/>
      <name val="ＭＳ Ｐゴシック"/>
      <family val="3"/>
    </font>
    <font>
      <sz val="85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4" fontId="0" fillId="0" borderId="0" xfId="0" applyNumberFormat="1" applyAlignment="1">
      <alignment/>
    </xf>
    <xf numFmtId="176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8" fillId="0" borderId="0" xfId="21" applyFont="1" applyFill="1" applyBorder="1" applyAlignment="1">
      <alignment vertical="center"/>
      <protection/>
    </xf>
    <xf numFmtId="14" fontId="9" fillId="0" borderId="2" xfId="0" applyNumberFormat="1" applyFont="1" applyBorder="1" applyAlignment="1">
      <alignment vertical="center"/>
    </xf>
    <xf numFmtId="179" fontId="10" fillId="0" borderId="3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7" fillId="0" borderId="4" xfId="0" applyNumberFormat="1" applyFont="1" applyBorder="1" applyAlignment="1">
      <alignment horizontal="center" vertical="center"/>
    </xf>
    <xf numFmtId="14" fontId="18" fillId="0" borderId="4" xfId="0" applyNumberFormat="1" applyFont="1" applyBorder="1" applyAlignment="1">
      <alignment horizontal="center" vertical="center"/>
    </xf>
    <xf numFmtId="14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5" xfId="22" applyFont="1" applyBorder="1" applyAlignment="1" applyProtection="1">
      <alignment horizontal="center" vertical="center"/>
      <protection locked="0"/>
    </xf>
    <xf numFmtId="0" fontId="20" fillId="0" borderId="5" xfId="21" applyFont="1" applyBorder="1" applyAlignment="1" applyProtection="1">
      <alignment horizontal="center" vertical="center"/>
      <protection locked="0"/>
    </xf>
    <xf numFmtId="176" fontId="21" fillId="0" borderId="6" xfId="0" applyNumberFormat="1" applyFont="1" applyBorder="1" applyAlignment="1">
      <alignment horizontal="center" vertical="center"/>
    </xf>
    <xf numFmtId="176" fontId="22" fillId="0" borderId="6" xfId="0" applyNumberFormat="1" applyFont="1" applyBorder="1" applyAlignment="1">
      <alignment horizontal="center" vertical="center"/>
    </xf>
    <xf numFmtId="176" fontId="22" fillId="0" borderId="4" xfId="0" applyNumberFormat="1" applyFont="1" applyBorder="1" applyAlignment="1">
      <alignment horizontal="center" vertical="center"/>
    </xf>
    <xf numFmtId="176" fontId="23" fillId="0" borderId="4" xfId="0" applyNumberFormat="1" applyFont="1" applyBorder="1" applyAlignment="1">
      <alignment horizontal="center" vertical="center"/>
    </xf>
    <xf numFmtId="176" fontId="21" fillId="0" borderId="4" xfId="0" applyNumberFormat="1" applyFont="1" applyBorder="1" applyAlignment="1">
      <alignment horizontal="center" vertical="center"/>
    </xf>
    <xf numFmtId="176" fontId="22" fillId="0" borderId="3" xfId="0" applyNumberFormat="1" applyFont="1" applyBorder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15" fillId="0" borderId="5" xfId="21" applyFont="1" applyBorder="1" applyAlignment="1">
      <alignment horizontal="center" vertical="center"/>
      <protection/>
    </xf>
    <xf numFmtId="14" fontId="29" fillId="0" borderId="4" xfId="0" applyNumberFormat="1" applyFont="1" applyBorder="1" applyAlignment="1">
      <alignment horizontal="center" vertical="center"/>
    </xf>
    <xf numFmtId="14" fontId="30" fillId="0" borderId="4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176" fontId="28" fillId="0" borderId="1" xfId="0" applyNumberFormat="1" applyFont="1" applyBorder="1" applyAlignment="1">
      <alignment horizontal="center" vertical="center"/>
    </xf>
    <xf numFmtId="0" fontId="20" fillId="0" borderId="8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施工計画（表紙から緊急時）" xfId="22"/>
    <cellStyle name="Followed Hyperlink" xfId="23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25"/>
  <sheetViews>
    <sheetView tabSelected="1" view="pageBreakPreview" zoomScale="50" zoomScaleNormal="75" zoomScaleSheetLayoutView="50" workbookViewId="0" topLeftCell="A1">
      <selection activeCell="A3" sqref="A3"/>
    </sheetView>
  </sheetViews>
  <sheetFormatPr defaultColWidth="9.00390625" defaultRowHeight="53.25" customHeight="1"/>
  <cols>
    <col min="1" max="1" width="4.00390625" style="5" customWidth="1"/>
    <col min="2" max="8" width="27.375" style="5" customWidth="1"/>
    <col min="9" max="16384" width="22.125" style="5" customWidth="1"/>
  </cols>
  <sheetData>
    <row r="1" spans="1:2" ht="3.75" customHeight="1">
      <c r="A1" s="3"/>
      <c r="B1" s="4"/>
    </row>
    <row r="2" ht="10.5" customHeight="1" hidden="1"/>
    <row r="3" ht="27.75" customHeight="1">
      <c r="C3" s="14" t="s">
        <v>36</v>
      </c>
    </row>
    <row r="4" spans="1:8" ht="89.25" customHeight="1">
      <c r="A4" s="6"/>
      <c r="B4" s="11">
        <f>DATE(H4,F4,1)</f>
        <v>40148</v>
      </c>
      <c r="C4" s="34" t="s">
        <v>32</v>
      </c>
      <c r="D4" s="22">
        <v>21</v>
      </c>
      <c r="E4" s="34" t="s">
        <v>33</v>
      </c>
      <c r="F4" s="23">
        <v>12</v>
      </c>
      <c r="G4" s="34" t="s">
        <v>24</v>
      </c>
      <c r="H4" s="12">
        <f>IF(D4=17,2005,IF(D4=18,2006,IF(D4=19,2007,IF(D4=20,2008,IF(D4=21,2009,IF(D4=22,2010,IF(D4=23,2011,)))))))</f>
        <v>2009</v>
      </c>
    </row>
    <row r="5" spans="1:8" ht="83.25" customHeight="1">
      <c r="A5" s="10"/>
      <c r="B5" s="31" t="s">
        <v>23</v>
      </c>
      <c r="C5" s="32" t="s">
        <v>24</v>
      </c>
      <c r="D5" s="32" t="s">
        <v>25</v>
      </c>
      <c r="E5" s="32" t="s">
        <v>26</v>
      </c>
      <c r="F5" s="32" t="s">
        <v>27</v>
      </c>
      <c r="G5" s="32" t="s">
        <v>28</v>
      </c>
      <c r="H5" s="33" t="s">
        <v>29</v>
      </c>
    </row>
    <row r="6" spans="2:8" ht="83.25" customHeight="1">
      <c r="B6" s="24">
        <f>IF(G16&lt;E16,"",G16)</f>
      </c>
      <c r="C6" s="25">
        <f>IF((G16+1)&lt;E16,"",(G16+1))</f>
      </c>
      <c r="D6" s="26">
        <f>IF((G16+2)&lt;E16,"",(G16+2))</f>
        <v>40148</v>
      </c>
      <c r="E6" s="26">
        <f>IF((G16+3)&lt;E16,"",(G16+3))</f>
        <v>40149</v>
      </c>
      <c r="F6" s="26">
        <f>IF((G16+4)&lt;E16,"",(G16+4))</f>
        <v>40150</v>
      </c>
      <c r="G6" s="26">
        <f>IF((G16+5)&lt;E16,"",(G16+5))</f>
        <v>40151</v>
      </c>
      <c r="H6" s="27">
        <f>G16+6</f>
        <v>40152</v>
      </c>
    </row>
    <row r="7" spans="2:8" ht="18.75" customHeight="1">
      <c r="B7" s="30">
        <f>IF(B6="","",VLOOKUP(B6,'祝日シート'!$A$1:$C$339,3,FALSE))</f>
      </c>
      <c r="C7" s="30">
        <f>IF(C6="","",VLOOKUP(C6,'祝日シート'!$A$1:$C$339,3,FALSE))</f>
      </c>
      <c r="D7" s="30" t="e">
        <f>IF(D6="","",VLOOKUP(D6,'祝日シート'!$A$1:$C$339,3,FALSE))</f>
        <v>#N/A</v>
      </c>
      <c r="E7" s="30" t="e">
        <f>IF(E6="","",VLOOKUP(E6,'祝日シート'!$A$1:$C$339,3,FALSE))</f>
        <v>#N/A</v>
      </c>
      <c r="F7" s="30" t="e">
        <f>IF(F6="","",VLOOKUP(F6,'祝日シート'!$A$1:$C$339,3,FALSE))</f>
        <v>#N/A</v>
      </c>
      <c r="G7" s="30" t="e">
        <f>IF(G6="","",VLOOKUP(G6,'祝日シート'!$A$1:$C$339,3,FALSE))</f>
        <v>#N/A</v>
      </c>
      <c r="H7" s="30" t="e">
        <f>IF(H6="","",VLOOKUP(H6,'祝日シート'!$A$1:$C$339,3,FALSE))</f>
        <v>#N/A</v>
      </c>
    </row>
    <row r="8" spans="2:8" ht="83.25" customHeight="1">
      <c r="B8" s="28">
        <f>G16+7</f>
        <v>40153</v>
      </c>
      <c r="C8" s="29">
        <f>G16+8</f>
        <v>40154</v>
      </c>
      <c r="D8" s="26">
        <f>G16+9</f>
        <v>40155</v>
      </c>
      <c r="E8" s="26">
        <f>G16+10</f>
        <v>40156</v>
      </c>
      <c r="F8" s="26">
        <f>G16+11</f>
        <v>40157</v>
      </c>
      <c r="G8" s="26">
        <f>G16+12</f>
        <v>40158</v>
      </c>
      <c r="H8" s="27">
        <f>G16+13</f>
        <v>40159</v>
      </c>
    </row>
    <row r="9" spans="2:8" ht="18.75" customHeight="1">
      <c r="B9" s="30" t="e">
        <f>IF(B8="","",VLOOKUP(B8,'祝日シート'!$A$1:$C$339,3,FALSE))</f>
        <v>#N/A</v>
      </c>
      <c r="C9" s="30" t="e">
        <f>IF(C8="","",VLOOKUP(C8,'祝日シート'!$A$1:$C$339,3,FALSE))</f>
        <v>#N/A</v>
      </c>
      <c r="D9" s="30" t="e">
        <f>IF(D8="","",VLOOKUP(D8,'祝日シート'!$A$1:$C$339,3,FALSE))</f>
        <v>#N/A</v>
      </c>
      <c r="E9" s="30" t="e">
        <f>IF(E8="","",VLOOKUP(E8,'祝日シート'!$A$1:$C$339,3,FALSE))</f>
        <v>#N/A</v>
      </c>
      <c r="F9" s="30" t="e">
        <f>IF(F8="","",VLOOKUP(F8,'祝日シート'!$A$1:$C$339,3,FALSE))</f>
        <v>#N/A</v>
      </c>
      <c r="G9" s="30" t="e">
        <f>IF(G8="","",VLOOKUP(G8,'祝日シート'!$A$1:$C$339,3,FALSE))</f>
        <v>#N/A</v>
      </c>
      <c r="H9" s="30" t="e">
        <f>IF(H8="","",VLOOKUP(H8,'祝日シート'!$A$1:$C$339,3,FALSE))</f>
        <v>#N/A</v>
      </c>
    </row>
    <row r="10" spans="2:8" ht="83.25" customHeight="1">
      <c r="B10" s="24">
        <f>G16+14</f>
        <v>40160</v>
      </c>
      <c r="C10" s="26">
        <f>G16+15</f>
        <v>40161</v>
      </c>
      <c r="D10" s="26">
        <f>G16+16</f>
        <v>40162</v>
      </c>
      <c r="E10" s="26">
        <f>G16+17</f>
        <v>40163</v>
      </c>
      <c r="F10" s="26">
        <f>G16+18</f>
        <v>40164</v>
      </c>
      <c r="G10" s="26">
        <f>G16+19</f>
        <v>40165</v>
      </c>
      <c r="H10" s="27">
        <f>G16+20</f>
        <v>40166</v>
      </c>
    </row>
    <row r="11" spans="2:8" ht="19.5" customHeight="1">
      <c r="B11" s="30" t="e">
        <f>IF(B10="","",VLOOKUP(B10,'祝日シート'!$A$1:$C$339,3,FALSE))</f>
        <v>#N/A</v>
      </c>
      <c r="C11" s="30" t="e">
        <f>IF(C10="","",VLOOKUP(C10,'祝日シート'!$A$1:$C$339,3,FALSE))</f>
        <v>#N/A</v>
      </c>
      <c r="D11" s="30" t="e">
        <f>IF(D10="","",VLOOKUP(D10,'祝日シート'!$A$1:$C$339,3,FALSE))</f>
        <v>#N/A</v>
      </c>
      <c r="E11" s="30" t="e">
        <f>IF(E10="","",VLOOKUP(E10,'祝日シート'!$A$1:$C$339,3,FALSE))</f>
        <v>#N/A</v>
      </c>
      <c r="F11" s="30" t="e">
        <f>IF(F10="","",VLOOKUP(F10,'祝日シート'!$A$1:$C$339,3,FALSE))</f>
        <v>#N/A</v>
      </c>
      <c r="G11" s="30" t="e">
        <f>IF(G10="","",VLOOKUP(G10,'祝日シート'!$A$1:$C$339,3,FALSE))</f>
        <v>#N/A</v>
      </c>
      <c r="H11" s="30" t="e">
        <f>IF(H10="","",VLOOKUP(H10,'祝日シート'!$A$1:$C$339,3,FALSE))</f>
        <v>#N/A</v>
      </c>
    </row>
    <row r="12" spans="2:8" ht="83.25" customHeight="1">
      <c r="B12" s="28">
        <f>G16+21</f>
        <v>40167</v>
      </c>
      <c r="C12" s="26">
        <f>G16+22</f>
        <v>40168</v>
      </c>
      <c r="D12" s="26">
        <f>G16+23</f>
        <v>40169</v>
      </c>
      <c r="E12" s="26">
        <f>G16+24</f>
        <v>40170</v>
      </c>
      <c r="F12" s="26">
        <f>G16+25</f>
        <v>40171</v>
      </c>
      <c r="G12" s="26">
        <f>G16+26</f>
        <v>40172</v>
      </c>
      <c r="H12" s="27">
        <f>G16+27</f>
        <v>40173</v>
      </c>
    </row>
    <row r="13" spans="2:8" ht="19.5" customHeight="1">
      <c r="B13" s="30" t="e">
        <f>IF(B12="","",VLOOKUP(B12,'祝日シート'!$A$1:$C$339,3,FALSE))</f>
        <v>#N/A</v>
      </c>
      <c r="C13" s="30" t="e">
        <f>IF(C12="","",VLOOKUP(C12,'祝日シート'!$A$1:$C$339,3,FALSE))</f>
        <v>#N/A</v>
      </c>
      <c r="D13" s="30" t="e">
        <f>IF(D12="","",VLOOKUP(D12,'祝日シート'!$A$1:$C$339,3,FALSE))</f>
        <v>#N/A</v>
      </c>
      <c r="E13" s="30" t="str">
        <f>IF(E12="","",VLOOKUP(E12,'祝日シート'!$A$1:$C$339,3,FALSE))</f>
        <v>天皇誕生日</v>
      </c>
      <c r="F13" s="30" t="e">
        <f>IF(F12="","",VLOOKUP(F12,'祝日シート'!$A$1:$C$339,3,FALSE))</f>
        <v>#N/A</v>
      </c>
      <c r="G13" s="30" t="e">
        <f>IF(G12="","",VLOOKUP(G12,'祝日シート'!$A$1:$C$339,3,FALSE))</f>
        <v>#N/A</v>
      </c>
      <c r="H13" s="30" t="e">
        <f>IF(H12="","",VLOOKUP(H12,'祝日シート'!$A$1:$C$339,3,FALSE))</f>
        <v>#N/A</v>
      </c>
    </row>
    <row r="14" spans="2:8" ht="83.25" customHeight="1">
      <c r="B14" s="28">
        <f>IF((G16+28)&gt;H16,"",(G16+28))</f>
        <v>40174</v>
      </c>
      <c r="C14" s="26">
        <f>IF((G16+29)&gt;H16,"",(G16+29))</f>
        <v>40175</v>
      </c>
      <c r="D14" s="26">
        <f>IF((G16+30)&gt;H16,"",(G16+30))</f>
        <v>40176</v>
      </c>
      <c r="E14" s="26">
        <f>IF((G16+31)&gt;H16,"",(G16+31))</f>
        <v>40177</v>
      </c>
      <c r="F14" s="26">
        <f>IF((G16+32)&gt;H16,"",(G16+32))</f>
        <v>40178</v>
      </c>
      <c r="G14" s="26">
        <f>IF((G16+33)&gt;H16,"",(G16+33))</f>
      </c>
      <c r="H14" s="27">
        <f>IF((G16+34)&gt;H16,"",(G16+34))</f>
      </c>
    </row>
    <row r="15" spans="2:8" ht="19.5" customHeight="1">
      <c r="B15" s="30" t="e">
        <f>IF(B14="","",VLOOKUP(B14,'祝日シート'!$A$1:$C$339,3,FALSE))</f>
        <v>#N/A</v>
      </c>
      <c r="C15" s="30" t="e">
        <f>IF(C14="","",VLOOKUP(C14,'祝日シート'!$A$1:$C$339,3,FALSE))</f>
        <v>#N/A</v>
      </c>
      <c r="D15" s="30" t="str">
        <f>IF(D14="","",VLOOKUP(D14,'祝日シート'!$A$1:$C$339,3,FALSE))</f>
        <v>年末</v>
      </c>
      <c r="E15" s="30" t="str">
        <f>IF(E14="","",VLOOKUP(E14,'祝日シート'!$A$1:$C$339,3,FALSE))</f>
        <v>年末</v>
      </c>
      <c r="F15" s="30" t="str">
        <f>IF(F14="","",VLOOKUP(F14,'祝日シート'!$A$1:$C$339,3,FALSE))</f>
        <v>年末</v>
      </c>
      <c r="G15" s="30">
        <f>IF(G14="","",VLOOKUP(G14,'祝日シート'!$A$1:$C$339,3,FALSE))</f>
      </c>
      <c r="H15" s="30">
        <f>IF(H14="","",VLOOKUP(H14,'祝日シート'!$A$1:$C$339,3,FALSE))</f>
      </c>
    </row>
    <row r="16" spans="2:8" ht="83.25" customHeight="1">
      <c r="B16" s="17">
        <f>IF((G16+35)&gt;H16,"",(G16+35))</f>
      </c>
      <c r="C16" s="18">
        <f>IF((G16+36)&gt;H16,"",(G16+36))</f>
      </c>
      <c r="D16" s="19"/>
      <c r="E16" s="20">
        <f>B4</f>
        <v>40148</v>
      </c>
      <c r="F16" s="21">
        <f>WEEKDAY(E16)</f>
        <v>3</v>
      </c>
      <c r="G16" s="20">
        <f>E16-F16+1</f>
        <v>40146</v>
      </c>
      <c r="H16" s="20">
        <f>DATE(YEAR(E16),MONTH(E16)+1,DAY(E16))-1</f>
        <v>40178</v>
      </c>
    </row>
    <row r="17" spans="2:8" ht="19.5" customHeight="1">
      <c r="B17" s="13">
        <f>IF(B16="","",VLOOKUP(B16,'祝日シート'!$A$1:$C$339,3,FALSE))</f>
      </c>
      <c r="C17" s="13">
        <f>IF(C16="","",VLOOKUP(C16,'祝日シート'!$A$1:$C$339,3,FALSE))</f>
      </c>
      <c r="D17" s="2">
        <f>IF(D16="","",VLOOKUP(D16,'祝日シート'!$A$1:$C$339,3,FALSE))</f>
      </c>
      <c r="E17" s="2"/>
      <c r="F17" s="2"/>
      <c r="G17" s="2"/>
      <c r="H17" s="2"/>
    </row>
    <row r="18" spans="2:8" ht="53.25" customHeight="1">
      <c r="B18" s="8"/>
      <c r="C18" s="9"/>
      <c r="D18" s="8"/>
      <c r="E18" s="8"/>
      <c r="F18" s="8"/>
      <c r="G18" s="8"/>
      <c r="H18" s="8"/>
    </row>
    <row r="19" spans="2:8" ht="53.25" customHeight="1">
      <c r="B19" s="8"/>
      <c r="C19" s="8"/>
      <c r="D19" s="16" t="s">
        <v>34</v>
      </c>
      <c r="E19" s="8"/>
      <c r="F19" s="8"/>
      <c r="G19" s="8"/>
      <c r="H19" s="8"/>
    </row>
    <row r="25" ht="53.25" customHeight="1">
      <c r="C25" s="7"/>
    </row>
  </sheetData>
  <sheetProtection/>
  <conditionalFormatting sqref="B16:C16 G6:H6 B6:E6 D10:H10 B14:H14 B12:H12 B10 F8:H8 B8 D8">
    <cfRule type="expression" priority="1" dxfId="0" stopIfTrue="1">
      <formula>IF(B6="",FALSE,IF(ISERROR(VLOOKUP(B6,祝日,1,FALSE)),FALSE,TRUE))</formula>
    </cfRule>
  </conditionalFormatting>
  <conditionalFormatting sqref="E17:H17">
    <cfRule type="expression" priority="2" dxfId="0" stopIfTrue="1">
      <formula>IF(E17="",FALSE,IF(ISERROR(VLOOKUP(E17,祝日,1,FALSE)),FALSE,TRUE))</formula>
    </cfRule>
    <cfRule type="expression" priority="3" dxfId="1" stopIfTrue="1">
      <formula>"B8=""N"""</formula>
    </cfRule>
  </conditionalFormatting>
  <conditionalFormatting sqref="F6">
    <cfRule type="expression" priority="4" dxfId="0" stopIfTrue="1">
      <formula>IF(F6="",FALSE,IF(ISERROR(VLOOKUP(F6,祝日,1,FALSE)),FALSE,TRUE))</formula>
    </cfRule>
  </conditionalFormatting>
  <conditionalFormatting sqref="C10 D17">
    <cfRule type="expression" priority="5" dxfId="0" stopIfTrue="1">
      <formula>IF(C10="",FALSE,IF(ISERROR(VLOOKUP(C10,祝日,1,FALSE)),FALSE,TRUE))</formula>
    </cfRule>
  </conditionalFormatting>
  <conditionalFormatting sqref="E8 C8">
    <cfRule type="expression" priority="6" dxfId="0" stopIfTrue="1">
      <formula>IF(C8="",FALSE,IF(ISERROR(VLOOKUP(C8,祝日,1,FALSE)),FALSE,TRUE))</formula>
    </cfRule>
  </conditionalFormatting>
  <conditionalFormatting sqref="B9:H9 B17:C17 B11:H11 B13:H13 B15:H15 B7:H7">
    <cfRule type="expression" priority="7" dxfId="0" stopIfTrue="1">
      <formula>IF(B6="",FALSE,IF(ISERROR(VLOOKUP(B6,祝日,1,FALSE)),FALSE,TRUE))</formula>
    </cfRule>
  </conditionalFormatting>
  <dataValidations count="2">
    <dataValidation type="list" allowBlank="1" showInputMessage="1" showErrorMessage="1" sqref="D4">
      <formula1>"　,17,18,19,20,21,22,23,"</formula1>
    </dataValidation>
    <dataValidation type="list" allowBlank="1" showInputMessage="1" showErrorMessage="1" sqref="F4">
      <formula1>"1,2,3,4,5,6,7,8,9,10,11,12,"</formula1>
    </dataValidation>
  </dataValidations>
  <printOptions/>
  <pageMargins left="0.75" right="0.75" top="1" bottom="1" header="0.512" footer="0.512"/>
  <pageSetup horizontalDpi="600" verticalDpi="600" orientation="landscape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L25"/>
  <sheetViews>
    <sheetView view="pageBreakPreview" zoomScale="50" zoomScaleNormal="75" zoomScaleSheetLayoutView="50" workbookViewId="0" topLeftCell="A1">
      <selection activeCell="C4" sqref="C4:D4"/>
    </sheetView>
  </sheetViews>
  <sheetFormatPr defaultColWidth="9.00390625" defaultRowHeight="53.25" customHeight="1"/>
  <cols>
    <col min="1" max="1" width="4.00390625" style="5" customWidth="1"/>
    <col min="2" max="8" width="27.375" style="5" customWidth="1"/>
    <col min="9" max="10" width="22.125" style="5" customWidth="1"/>
    <col min="11" max="11" width="21.75390625" style="5" customWidth="1"/>
    <col min="12" max="12" width="22.125" style="5" hidden="1" customWidth="1"/>
    <col min="13" max="16384" width="22.125" style="5" customWidth="1"/>
  </cols>
  <sheetData>
    <row r="1" spans="1:2" ht="3.75" customHeight="1">
      <c r="A1" s="3"/>
      <c r="B1" s="15"/>
    </row>
    <row r="2" ht="10.5" customHeight="1" hidden="1"/>
    <row r="3" ht="27.75" customHeight="1">
      <c r="C3" s="14" t="s">
        <v>35</v>
      </c>
    </row>
    <row r="4" spans="1:8" ht="89.25" customHeight="1">
      <c r="A4" s="6"/>
      <c r="B4" s="11">
        <f>DATE(C4,F4,1)</f>
        <v>40148</v>
      </c>
      <c r="C4" s="39">
        <v>2009</v>
      </c>
      <c r="D4" s="39"/>
      <c r="E4" s="34" t="s">
        <v>33</v>
      </c>
      <c r="F4" s="23">
        <v>12</v>
      </c>
      <c r="G4" s="34" t="s">
        <v>24</v>
      </c>
      <c r="H4" s="12"/>
    </row>
    <row r="5" spans="1:12" ht="83.25" customHeight="1">
      <c r="A5" s="10"/>
      <c r="B5" s="31" t="s">
        <v>23</v>
      </c>
      <c r="C5" s="32" t="s">
        <v>24</v>
      </c>
      <c r="D5" s="32" t="s">
        <v>25</v>
      </c>
      <c r="E5" s="32" t="s">
        <v>26</v>
      </c>
      <c r="F5" s="32" t="s">
        <v>27</v>
      </c>
      <c r="G5" s="32" t="s">
        <v>28</v>
      </c>
      <c r="H5" s="33" t="s">
        <v>29</v>
      </c>
      <c r="L5" s="5">
        <v>2005</v>
      </c>
    </row>
    <row r="6" spans="2:12" ht="83.25" customHeight="1">
      <c r="B6" s="24">
        <f>IF(G16&lt;E16,"",G16)</f>
      </c>
      <c r="C6" s="25">
        <f>IF((G16+1)&lt;E16,"",(G16+1))</f>
      </c>
      <c r="D6" s="26">
        <f>IF((G16+2)&lt;E16,"",(G16+2))</f>
        <v>40148</v>
      </c>
      <c r="E6" s="26">
        <f>IF((G16+3)&lt;E16,"",(G16+3))</f>
        <v>40149</v>
      </c>
      <c r="F6" s="26">
        <f>IF((G16+4)&lt;E16,"",(G16+4))</f>
        <v>40150</v>
      </c>
      <c r="G6" s="26">
        <f>IF((G16+5)&lt;E16,"",(G16+5))</f>
        <v>40151</v>
      </c>
      <c r="H6" s="27">
        <f>G16+6</f>
        <v>40152</v>
      </c>
      <c r="L6" s="5">
        <v>2006</v>
      </c>
    </row>
    <row r="7" spans="2:12" ht="18.75" customHeight="1">
      <c r="B7" s="30">
        <f>IF(B6="","",VLOOKUP(B6,'祝日シート'!$A$1:$C$339,3,FALSE))</f>
      </c>
      <c r="C7" s="30">
        <f>IF(C6="","",VLOOKUP(C6,'祝日シート'!$A$1:$C$339,3,FALSE))</f>
      </c>
      <c r="D7" s="30" t="e">
        <f>IF(D6="","",VLOOKUP(D6,'祝日シート'!$A$1:$C$339,3,FALSE))</f>
        <v>#N/A</v>
      </c>
      <c r="E7" s="30" t="e">
        <f>IF(E6="","",VLOOKUP(E6,'祝日シート'!$A$1:$C$339,3,FALSE))</f>
        <v>#N/A</v>
      </c>
      <c r="F7" s="30" t="e">
        <f>IF(F6="","",VLOOKUP(F6,'祝日シート'!$A$1:$C$339,3,FALSE))</f>
        <v>#N/A</v>
      </c>
      <c r="G7" s="30" t="e">
        <f>IF(G6="","",VLOOKUP(G6,'祝日シート'!$A$1:$C$339,3,FALSE))</f>
        <v>#N/A</v>
      </c>
      <c r="H7" s="30" t="e">
        <f>IF(H6="","",VLOOKUP(H6,'祝日シート'!$A$1:$C$339,3,FALSE))</f>
        <v>#N/A</v>
      </c>
      <c r="L7" s="5">
        <v>2007</v>
      </c>
    </row>
    <row r="8" spans="2:12" ht="83.25" customHeight="1">
      <c r="B8" s="28">
        <f>G16+7</f>
        <v>40153</v>
      </c>
      <c r="C8" s="29">
        <f>G16+8</f>
        <v>40154</v>
      </c>
      <c r="D8" s="26">
        <f>G16+9</f>
        <v>40155</v>
      </c>
      <c r="E8" s="26">
        <f>G16+10</f>
        <v>40156</v>
      </c>
      <c r="F8" s="26">
        <f>G16+11</f>
        <v>40157</v>
      </c>
      <c r="G8" s="26">
        <f>G16+12</f>
        <v>40158</v>
      </c>
      <c r="H8" s="27">
        <f>G16+13</f>
        <v>40159</v>
      </c>
      <c r="L8" s="5">
        <v>2008</v>
      </c>
    </row>
    <row r="9" spans="2:12" ht="18.75" customHeight="1">
      <c r="B9" s="30" t="e">
        <f>IF(B8="","",VLOOKUP(B8,'祝日シート'!$A$1:$C$339,3,FALSE))</f>
        <v>#N/A</v>
      </c>
      <c r="C9" s="30" t="e">
        <f>IF(C8="","",VLOOKUP(C8,'祝日シート'!$A$1:$C$339,3,FALSE))</f>
        <v>#N/A</v>
      </c>
      <c r="D9" s="30" t="e">
        <f>IF(D8="","",VLOOKUP(D8,'祝日シート'!$A$1:$C$339,3,FALSE))</f>
        <v>#N/A</v>
      </c>
      <c r="E9" s="30" t="e">
        <f>IF(E8="","",VLOOKUP(E8,'祝日シート'!$A$1:$C$339,3,FALSE))</f>
        <v>#N/A</v>
      </c>
      <c r="F9" s="30" t="e">
        <f>IF(F8="","",VLOOKUP(F8,'祝日シート'!$A$1:$C$339,3,FALSE))</f>
        <v>#N/A</v>
      </c>
      <c r="G9" s="30" t="e">
        <f>IF(G8="","",VLOOKUP(G8,'祝日シート'!$A$1:$C$339,3,FALSE))</f>
        <v>#N/A</v>
      </c>
      <c r="H9" s="30" t="e">
        <f>IF(H8="","",VLOOKUP(H8,'祝日シート'!$A$1:$C$339,3,FALSE))</f>
        <v>#N/A</v>
      </c>
      <c r="L9" s="5">
        <v>2009</v>
      </c>
    </row>
    <row r="10" spans="2:12" ht="83.25" customHeight="1">
      <c r="B10" s="24">
        <f>G16+14</f>
        <v>40160</v>
      </c>
      <c r="C10" s="26">
        <f>G16+15</f>
        <v>40161</v>
      </c>
      <c r="D10" s="26">
        <f>G16+16</f>
        <v>40162</v>
      </c>
      <c r="E10" s="26">
        <f>G16+17</f>
        <v>40163</v>
      </c>
      <c r="F10" s="26">
        <f>G16+18</f>
        <v>40164</v>
      </c>
      <c r="G10" s="26">
        <f>G16+19</f>
        <v>40165</v>
      </c>
      <c r="H10" s="27">
        <f>G16+20</f>
        <v>40166</v>
      </c>
      <c r="L10" s="5">
        <v>2010</v>
      </c>
    </row>
    <row r="11" spans="2:12" ht="19.5" customHeight="1">
      <c r="B11" s="30" t="e">
        <f>IF(B10="","",VLOOKUP(B10,'祝日シート'!$A$1:$C$339,3,FALSE))</f>
        <v>#N/A</v>
      </c>
      <c r="C11" s="30" t="e">
        <f>IF(C10="","",VLOOKUP(C10,'祝日シート'!$A$1:$C$339,3,FALSE))</f>
        <v>#N/A</v>
      </c>
      <c r="D11" s="30" t="e">
        <f>IF(D10="","",VLOOKUP(D10,'祝日シート'!$A$1:$C$339,3,FALSE))</f>
        <v>#N/A</v>
      </c>
      <c r="E11" s="30" t="e">
        <f>IF(E10="","",VLOOKUP(E10,'祝日シート'!$A$1:$C$339,3,FALSE))</f>
        <v>#N/A</v>
      </c>
      <c r="F11" s="30" t="e">
        <f>IF(F10="","",VLOOKUP(F10,'祝日シート'!$A$1:$C$339,3,FALSE))</f>
        <v>#N/A</v>
      </c>
      <c r="G11" s="30" t="e">
        <f>IF(G10="","",VLOOKUP(G10,'祝日シート'!$A$1:$C$339,3,FALSE))</f>
        <v>#N/A</v>
      </c>
      <c r="H11" s="30" t="e">
        <f>IF(H10="","",VLOOKUP(H10,'祝日シート'!$A$1:$C$339,3,FALSE))</f>
        <v>#N/A</v>
      </c>
      <c r="L11" s="5">
        <v>2011</v>
      </c>
    </row>
    <row r="12" spans="2:12" ht="83.25" customHeight="1">
      <c r="B12" s="28">
        <f>G16+21</f>
        <v>40167</v>
      </c>
      <c r="C12" s="26">
        <f>G16+22</f>
        <v>40168</v>
      </c>
      <c r="D12" s="26">
        <f>G16+23</f>
        <v>40169</v>
      </c>
      <c r="E12" s="26">
        <f>G16+24</f>
        <v>40170</v>
      </c>
      <c r="F12" s="26">
        <f>G16+25</f>
        <v>40171</v>
      </c>
      <c r="G12" s="26">
        <f>G16+26</f>
        <v>40172</v>
      </c>
      <c r="H12" s="27">
        <f>G16+27</f>
        <v>40173</v>
      </c>
      <c r="L12" s="5">
        <v>2012</v>
      </c>
    </row>
    <row r="13" spans="2:12" ht="19.5" customHeight="1">
      <c r="B13" s="30" t="e">
        <f>IF(B12="","",VLOOKUP(B12,'祝日シート'!$A$1:$C$339,3,FALSE))</f>
        <v>#N/A</v>
      </c>
      <c r="C13" s="30" t="e">
        <f>IF(C12="","",VLOOKUP(C12,'祝日シート'!$A$1:$C$339,3,FALSE))</f>
        <v>#N/A</v>
      </c>
      <c r="D13" s="30" t="e">
        <f>IF(D12="","",VLOOKUP(D12,'祝日シート'!$A$1:$C$339,3,FALSE))</f>
        <v>#N/A</v>
      </c>
      <c r="E13" s="30" t="str">
        <f>IF(E12="","",VLOOKUP(E12,'祝日シート'!$A$1:$C$339,3,FALSE))</f>
        <v>天皇誕生日</v>
      </c>
      <c r="F13" s="30" t="e">
        <f>IF(F12="","",VLOOKUP(F12,'祝日シート'!$A$1:$C$339,3,FALSE))</f>
        <v>#N/A</v>
      </c>
      <c r="G13" s="30" t="e">
        <f>IF(G12="","",VLOOKUP(G12,'祝日シート'!$A$1:$C$339,3,FALSE))</f>
        <v>#N/A</v>
      </c>
      <c r="H13" s="30" t="e">
        <f>IF(H12="","",VLOOKUP(H12,'祝日シート'!$A$1:$C$339,3,FALSE))</f>
        <v>#N/A</v>
      </c>
      <c r="L13" s="5">
        <v>2013</v>
      </c>
    </row>
    <row r="14" spans="2:12" ht="83.25" customHeight="1">
      <c r="B14" s="28">
        <f>IF((G16+28)&gt;H16,"",(G16+28))</f>
        <v>40174</v>
      </c>
      <c r="C14" s="26">
        <f>IF((G16+29)&gt;H16,"",(G16+29))</f>
        <v>40175</v>
      </c>
      <c r="D14" s="26">
        <f>IF((G16+30)&gt;H16,"",(G16+30))</f>
        <v>40176</v>
      </c>
      <c r="E14" s="26">
        <f>IF((G16+31)&gt;H16,"",(G16+31))</f>
        <v>40177</v>
      </c>
      <c r="F14" s="26">
        <f>IF((G16+32)&gt;H16,"",(G16+32))</f>
        <v>40178</v>
      </c>
      <c r="G14" s="26">
        <f>IF((G16+33)&gt;H16,"",(G16+33))</f>
      </c>
      <c r="H14" s="27">
        <f>IF((G16+34)&gt;H16,"",(G16+34))</f>
      </c>
      <c r="L14" s="5">
        <v>2014</v>
      </c>
    </row>
    <row r="15" spans="2:12" ht="19.5" customHeight="1">
      <c r="B15" s="30" t="e">
        <f>IF(B14="","",VLOOKUP(B14,'祝日シート'!$A$1:$C$339,3,FALSE))</f>
        <v>#N/A</v>
      </c>
      <c r="C15" s="30" t="e">
        <f>IF(C14="","",VLOOKUP(C14,'祝日シート'!$A$1:$C$339,3,FALSE))</f>
        <v>#N/A</v>
      </c>
      <c r="D15" s="30" t="str">
        <f>IF(D14="","",VLOOKUP(D14,'祝日シート'!$A$1:$C$339,3,FALSE))</f>
        <v>年末</v>
      </c>
      <c r="E15" s="30" t="str">
        <f>IF(E14="","",VLOOKUP(E14,'祝日シート'!$A$1:$C$339,3,FALSE))</f>
        <v>年末</v>
      </c>
      <c r="F15" s="30" t="str">
        <f>IF(F14="","",VLOOKUP(F14,'祝日シート'!$A$1:$C$339,3,FALSE))</f>
        <v>年末</v>
      </c>
      <c r="G15" s="30">
        <f>IF(G14="","",VLOOKUP(G14,'祝日シート'!$A$1:$C$339,3,FALSE))</f>
      </c>
      <c r="H15" s="30">
        <f>IF(H14="","",VLOOKUP(H14,'祝日シート'!$A$1:$C$339,3,FALSE))</f>
      </c>
      <c r="L15" s="5">
        <v>2015</v>
      </c>
    </row>
    <row r="16" spans="2:12" ht="83.25" customHeight="1">
      <c r="B16" s="28">
        <f>IF((G16+35)&gt;H16,"",(G16+35))</f>
      </c>
      <c r="C16" s="26">
        <f>IF((G16+36)&gt;H16,"",(G16+36))</f>
      </c>
      <c r="D16" s="35"/>
      <c r="E16" s="36">
        <f>B4</f>
        <v>40148</v>
      </c>
      <c r="F16" s="37">
        <f>WEEKDAY(E16)</f>
        <v>3</v>
      </c>
      <c r="G16" s="36">
        <f>E16-F16+1</f>
        <v>40146</v>
      </c>
      <c r="H16" s="36">
        <f>DATE(YEAR(E16),MONTH(E16)+1,DAY(E16))-1</f>
        <v>40178</v>
      </c>
      <c r="L16" s="5">
        <v>2016</v>
      </c>
    </row>
    <row r="17" spans="2:12" ht="19.5" customHeight="1">
      <c r="B17" s="30">
        <f>IF(B16="","",VLOOKUP(B16,'祝日シート'!$A$1:$C$339,3,FALSE))</f>
      </c>
      <c r="C17" s="30">
        <f>IF(C16="","",VLOOKUP(C16,'祝日シート'!$A$1:$C$339,3,FALSE))</f>
      </c>
      <c r="D17" s="38">
        <f>IF(D16="","",VLOOKUP(D16,'祝日シート'!$A$1:$C$339,3,FALSE))</f>
      </c>
      <c r="E17" s="38"/>
      <c r="F17" s="38"/>
      <c r="G17" s="38"/>
      <c r="H17" s="38"/>
      <c r="L17" s="5">
        <v>2017</v>
      </c>
    </row>
    <row r="18" spans="2:12" ht="53.25" customHeight="1">
      <c r="B18" s="8"/>
      <c r="C18" s="9"/>
      <c r="D18" s="8"/>
      <c r="E18" s="8"/>
      <c r="F18" s="8"/>
      <c r="G18" s="8"/>
      <c r="H18" s="8"/>
      <c r="L18" s="5">
        <v>2018</v>
      </c>
    </row>
    <row r="19" spans="2:12" ht="53.25" customHeight="1">
      <c r="B19" s="8"/>
      <c r="C19" s="8"/>
      <c r="D19" s="16" t="s">
        <v>34</v>
      </c>
      <c r="E19" s="8"/>
      <c r="F19" s="8"/>
      <c r="G19" s="8"/>
      <c r="H19" s="8"/>
      <c r="L19" s="5">
        <v>2019</v>
      </c>
    </row>
    <row r="20" ht="53.25" customHeight="1">
      <c r="L20" s="5">
        <v>2020</v>
      </c>
    </row>
    <row r="21" ht="53.25" customHeight="1">
      <c r="L21" s="5">
        <v>2021</v>
      </c>
    </row>
    <row r="25" ht="53.25" customHeight="1">
      <c r="C25" s="7"/>
    </row>
  </sheetData>
  <sheetProtection/>
  <mergeCells count="1">
    <mergeCell ref="C4:D4"/>
  </mergeCells>
  <conditionalFormatting sqref="B16:C16 G6:H6 B6:E6 D10:H10 B14:H14 B12:H12 B10 F8:H8 B8 D8">
    <cfRule type="expression" priority="1" dxfId="0" stopIfTrue="1">
      <formula>IF(B6="",FALSE,IF(ISERROR(VLOOKUP(B6,祝日,1,FALSE)),FALSE,TRUE))</formula>
    </cfRule>
  </conditionalFormatting>
  <conditionalFormatting sqref="E17:H17">
    <cfRule type="expression" priority="2" dxfId="0" stopIfTrue="1">
      <formula>IF(E17="",FALSE,IF(ISERROR(VLOOKUP(E17,祝日,1,FALSE)),FALSE,TRUE))</formula>
    </cfRule>
    <cfRule type="expression" priority="3" dxfId="1" stopIfTrue="1">
      <formula>"B8=""N"""</formula>
    </cfRule>
  </conditionalFormatting>
  <conditionalFormatting sqref="F6">
    <cfRule type="expression" priority="4" dxfId="0" stopIfTrue="1">
      <formula>IF(F6="",FALSE,IF(ISERROR(VLOOKUP(F6,祝日,1,FALSE)),FALSE,TRUE))</formula>
    </cfRule>
  </conditionalFormatting>
  <conditionalFormatting sqref="C10 D17">
    <cfRule type="expression" priority="5" dxfId="0" stopIfTrue="1">
      <formula>IF(C10="",FALSE,IF(ISERROR(VLOOKUP(C10,祝日,1,FALSE)),FALSE,TRUE))</formula>
    </cfRule>
  </conditionalFormatting>
  <conditionalFormatting sqref="E8 C8">
    <cfRule type="expression" priority="6" dxfId="0" stopIfTrue="1">
      <formula>IF(C8="",FALSE,IF(ISERROR(VLOOKUP(C8,祝日,1,FALSE)),FALSE,TRUE))</formula>
    </cfRule>
  </conditionalFormatting>
  <conditionalFormatting sqref="B9:H9 B17:C17 B11:H11 B13:H13 B15:H15 B7:H7">
    <cfRule type="expression" priority="7" dxfId="0" stopIfTrue="1">
      <formula>IF(B6="",FALSE,IF(ISERROR(VLOOKUP(B6,祝日,1,FALSE)),FALSE,TRUE))</formula>
    </cfRule>
  </conditionalFormatting>
  <dataValidations count="2">
    <dataValidation type="list" allowBlank="1" showInputMessage="1" showErrorMessage="1" sqref="F4">
      <formula1>"1,2,3,4,5,6,7,8,9,10,11,12,"</formula1>
    </dataValidation>
    <dataValidation type="list" allowBlank="1" showInputMessage="1" showErrorMessage="1" sqref="C4:D4">
      <formula1>$L$5:$L$21</formula1>
    </dataValidation>
  </dataValidations>
  <printOptions/>
  <pageMargins left="0.75" right="0.75" top="1" bottom="1" header="0.512" footer="0.512"/>
  <pageSetup horizontalDpi="600" verticalDpi="600" orientation="landscape" paperSize="8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298"/>
  <sheetViews>
    <sheetView workbookViewId="0" topLeftCell="A1">
      <selection activeCell="F28" sqref="F28"/>
    </sheetView>
  </sheetViews>
  <sheetFormatPr defaultColWidth="9.00390625" defaultRowHeight="13.5"/>
  <cols>
    <col min="1" max="1" width="11.625" style="0" customWidth="1"/>
    <col min="2" max="2" width="5.625" style="0" customWidth="1"/>
    <col min="3" max="3" width="18.625" style="0" customWidth="1"/>
  </cols>
  <sheetData>
    <row r="1" spans="1:3" ht="13.5">
      <c r="A1" s="1">
        <v>39083</v>
      </c>
      <c r="B1" t="s">
        <v>2</v>
      </c>
      <c r="C1" t="s">
        <v>1</v>
      </c>
    </row>
    <row r="2" spans="1:3" ht="13.5">
      <c r="A2" s="1">
        <v>39084</v>
      </c>
      <c r="B2" t="s">
        <v>22</v>
      </c>
      <c r="C2" t="s">
        <v>30</v>
      </c>
    </row>
    <row r="3" spans="1:3" ht="13.5">
      <c r="A3" s="1">
        <v>39085</v>
      </c>
      <c r="B3" t="s">
        <v>8</v>
      </c>
      <c r="C3" t="s">
        <v>30</v>
      </c>
    </row>
    <row r="4" spans="1:3" ht="13.5">
      <c r="A4" s="1">
        <v>39090</v>
      </c>
      <c r="B4" t="s">
        <v>2</v>
      </c>
      <c r="C4" t="s">
        <v>3</v>
      </c>
    </row>
    <row r="5" spans="1:3" ht="13.5">
      <c r="A5" s="1">
        <v>39124</v>
      </c>
      <c r="B5" t="s">
        <v>20</v>
      </c>
      <c r="C5" t="s">
        <v>5</v>
      </c>
    </row>
    <row r="6" spans="1:3" ht="13.5">
      <c r="A6" s="1">
        <v>39125</v>
      </c>
      <c r="B6" t="s">
        <v>2</v>
      </c>
      <c r="C6" t="s">
        <v>21</v>
      </c>
    </row>
    <row r="7" spans="1:3" ht="13.5">
      <c r="A7" s="1">
        <v>39162</v>
      </c>
      <c r="B7" t="s">
        <v>8</v>
      </c>
      <c r="C7" t="s">
        <v>6</v>
      </c>
    </row>
    <row r="8" spans="1:3" ht="13.5">
      <c r="A8" s="1">
        <v>39201</v>
      </c>
      <c r="B8" t="s">
        <v>20</v>
      </c>
      <c r="C8" t="s">
        <v>7</v>
      </c>
    </row>
    <row r="9" spans="1:3" ht="13.5">
      <c r="A9" s="1">
        <v>39202</v>
      </c>
      <c r="B9" t="s">
        <v>2</v>
      </c>
      <c r="C9" t="s">
        <v>21</v>
      </c>
    </row>
    <row r="10" spans="1:3" ht="13.5">
      <c r="A10" s="1">
        <v>39205</v>
      </c>
      <c r="B10" t="s">
        <v>10</v>
      </c>
      <c r="C10" t="s">
        <v>9</v>
      </c>
    </row>
    <row r="11" spans="1:3" ht="13.5">
      <c r="A11" s="1">
        <v>39206</v>
      </c>
      <c r="B11" t="s">
        <v>4</v>
      </c>
      <c r="C11" t="s">
        <v>11</v>
      </c>
    </row>
    <row r="12" spans="1:3" ht="13.5">
      <c r="A12" s="1">
        <v>39207</v>
      </c>
      <c r="B12" t="s">
        <v>0</v>
      </c>
      <c r="C12" t="s">
        <v>12</v>
      </c>
    </row>
    <row r="13" spans="1:3" ht="13.5">
      <c r="A13" s="1">
        <v>39279</v>
      </c>
      <c r="B13" t="s">
        <v>2</v>
      </c>
      <c r="C13" t="s">
        <v>13</v>
      </c>
    </row>
    <row r="14" spans="1:3" ht="13.5">
      <c r="A14" s="1">
        <v>39342</v>
      </c>
      <c r="B14" t="s">
        <v>2</v>
      </c>
      <c r="C14" t="s">
        <v>14</v>
      </c>
    </row>
    <row r="15" spans="1:3" ht="13.5">
      <c r="A15" s="1">
        <v>39348</v>
      </c>
      <c r="B15" t="s">
        <v>20</v>
      </c>
      <c r="C15" t="s">
        <v>15</v>
      </c>
    </row>
    <row r="16" spans="1:3" ht="13.5">
      <c r="A16" s="1">
        <v>39349</v>
      </c>
      <c r="B16" t="s">
        <v>2</v>
      </c>
      <c r="C16" t="s">
        <v>21</v>
      </c>
    </row>
    <row r="17" spans="1:3" ht="13.5">
      <c r="A17" s="1">
        <v>39363</v>
      </c>
      <c r="B17" t="s">
        <v>2</v>
      </c>
      <c r="C17" t="s">
        <v>16</v>
      </c>
    </row>
    <row r="18" spans="1:3" ht="13.5">
      <c r="A18" s="1">
        <v>39389</v>
      </c>
      <c r="B18" t="s">
        <v>0</v>
      </c>
      <c r="C18" t="s">
        <v>17</v>
      </c>
    </row>
    <row r="19" spans="1:3" ht="13.5">
      <c r="A19" s="1">
        <v>39409</v>
      </c>
      <c r="B19" t="s">
        <v>4</v>
      </c>
      <c r="C19" t="s">
        <v>18</v>
      </c>
    </row>
    <row r="20" spans="1:3" ht="13.5">
      <c r="A20" s="1">
        <v>39439</v>
      </c>
      <c r="B20" t="s">
        <v>20</v>
      </c>
      <c r="C20" t="s">
        <v>19</v>
      </c>
    </row>
    <row r="21" spans="1:3" ht="13.5">
      <c r="A21" s="1">
        <v>39440</v>
      </c>
      <c r="B21" t="s">
        <v>2</v>
      </c>
      <c r="C21" t="s">
        <v>21</v>
      </c>
    </row>
    <row r="22" spans="1:3" ht="13.5">
      <c r="A22" s="1">
        <v>39445</v>
      </c>
      <c r="B22" t="s">
        <v>0</v>
      </c>
      <c r="C22" t="s">
        <v>31</v>
      </c>
    </row>
    <row r="23" spans="1:3" ht="13.5">
      <c r="A23" s="1">
        <v>39446</v>
      </c>
      <c r="B23" t="s">
        <v>20</v>
      </c>
      <c r="C23" t="s">
        <v>31</v>
      </c>
    </row>
    <row r="24" spans="1:3" ht="13.5">
      <c r="A24" s="1">
        <v>39447</v>
      </c>
      <c r="B24" t="s">
        <v>2</v>
      </c>
      <c r="C24" t="s">
        <v>31</v>
      </c>
    </row>
    <row r="25" spans="1:3" ht="13.5">
      <c r="A25" s="1">
        <v>39448</v>
      </c>
      <c r="B25" t="s">
        <v>22</v>
      </c>
      <c r="C25" t="s">
        <v>1</v>
      </c>
    </row>
    <row r="26" spans="1:3" ht="13.5">
      <c r="A26" s="1">
        <v>39449</v>
      </c>
      <c r="B26" t="s">
        <v>8</v>
      </c>
      <c r="C26" t="s">
        <v>30</v>
      </c>
    </row>
    <row r="27" spans="1:3" ht="13.5">
      <c r="A27" s="1">
        <v>39450</v>
      </c>
      <c r="B27" t="s">
        <v>10</v>
      </c>
      <c r="C27" t="s">
        <v>30</v>
      </c>
    </row>
    <row r="28" spans="1:3" ht="13.5">
      <c r="A28" s="1">
        <v>39461</v>
      </c>
      <c r="B28" t="s">
        <v>2</v>
      </c>
      <c r="C28" t="s">
        <v>3</v>
      </c>
    </row>
    <row r="29" spans="1:3" ht="13.5">
      <c r="A29" s="1">
        <v>39489</v>
      </c>
      <c r="B29" t="s">
        <v>2</v>
      </c>
      <c r="C29" t="s">
        <v>5</v>
      </c>
    </row>
    <row r="30" spans="1:3" ht="13.5">
      <c r="A30" s="1">
        <v>39527</v>
      </c>
      <c r="B30" t="s">
        <v>10</v>
      </c>
      <c r="C30" t="s">
        <v>6</v>
      </c>
    </row>
    <row r="31" spans="1:3" ht="13.5">
      <c r="A31" s="1">
        <v>39567</v>
      </c>
      <c r="B31" t="s">
        <v>22</v>
      </c>
      <c r="C31" t="s">
        <v>7</v>
      </c>
    </row>
    <row r="32" spans="1:3" ht="13.5">
      <c r="A32" s="1">
        <v>39571</v>
      </c>
      <c r="B32" t="s">
        <v>0</v>
      </c>
      <c r="C32" t="s">
        <v>9</v>
      </c>
    </row>
    <row r="33" spans="1:3" ht="13.5">
      <c r="A33" s="1">
        <v>39573</v>
      </c>
      <c r="B33" t="s">
        <v>2</v>
      </c>
      <c r="C33" t="s">
        <v>12</v>
      </c>
    </row>
    <row r="34" spans="1:3" ht="13.5">
      <c r="A34" s="1">
        <v>39650</v>
      </c>
      <c r="B34" t="s">
        <v>2</v>
      </c>
      <c r="C34" t="s">
        <v>13</v>
      </c>
    </row>
    <row r="35" spans="1:3" ht="13.5">
      <c r="A35" s="1">
        <v>39706</v>
      </c>
      <c r="B35" t="s">
        <v>2</v>
      </c>
      <c r="C35" t="s">
        <v>14</v>
      </c>
    </row>
    <row r="36" spans="1:3" ht="13.5">
      <c r="A36" s="1">
        <v>39714</v>
      </c>
      <c r="B36" t="s">
        <v>22</v>
      </c>
      <c r="C36" t="s">
        <v>15</v>
      </c>
    </row>
    <row r="37" spans="1:3" ht="13.5">
      <c r="A37" s="1">
        <v>39734</v>
      </c>
      <c r="B37" t="s">
        <v>2</v>
      </c>
      <c r="C37" t="s">
        <v>16</v>
      </c>
    </row>
    <row r="38" spans="1:3" ht="13.5">
      <c r="A38" s="1">
        <v>39755</v>
      </c>
      <c r="B38" t="s">
        <v>2</v>
      </c>
      <c r="C38" t="s">
        <v>17</v>
      </c>
    </row>
    <row r="39" spans="1:3" ht="13.5">
      <c r="A39" s="1">
        <v>39775</v>
      </c>
      <c r="B39" t="s">
        <v>20</v>
      </c>
      <c r="C39" t="s">
        <v>18</v>
      </c>
    </row>
    <row r="40" spans="1:3" ht="13.5">
      <c r="A40" s="1">
        <v>39776</v>
      </c>
      <c r="B40" t="s">
        <v>2</v>
      </c>
      <c r="C40" t="s">
        <v>21</v>
      </c>
    </row>
    <row r="41" spans="1:3" ht="13.5">
      <c r="A41" s="1">
        <v>39805</v>
      </c>
      <c r="B41" t="s">
        <v>22</v>
      </c>
      <c r="C41" t="s">
        <v>19</v>
      </c>
    </row>
    <row r="42" spans="1:3" ht="13.5">
      <c r="A42" s="1">
        <v>39811</v>
      </c>
      <c r="B42" t="s">
        <v>2</v>
      </c>
      <c r="C42" t="s">
        <v>31</v>
      </c>
    </row>
    <row r="43" spans="1:3" ht="13.5">
      <c r="A43" s="1">
        <v>39812</v>
      </c>
      <c r="B43" t="s">
        <v>22</v>
      </c>
      <c r="C43" t="s">
        <v>31</v>
      </c>
    </row>
    <row r="44" spans="1:3" ht="13.5">
      <c r="A44" s="1">
        <v>39813</v>
      </c>
      <c r="B44" t="s">
        <v>8</v>
      </c>
      <c r="C44" t="s">
        <v>31</v>
      </c>
    </row>
    <row r="45" spans="1:3" ht="13.5">
      <c r="A45" s="1">
        <v>39814</v>
      </c>
      <c r="B45" t="s">
        <v>10</v>
      </c>
      <c r="C45" t="s">
        <v>1</v>
      </c>
    </row>
    <row r="46" spans="1:3" ht="13.5">
      <c r="A46" s="1">
        <v>39815</v>
      </c>
      <c r="B46" t="s">
        <v>4</v>
      </c>
      <c r="C46" t="s">
        <v>30</v>
      </c>
    </row>
    <row r="47" spans="1:3" ht="13.5">
      <c r="A47" s="1">
        <v>39816</v>
      </c>
      <c r="B47" t="s">
        <v>0</v>
      </c>
      <c r="C47" t="s">
        <v>30</v>
      </c>
    </row>
    <row r="48" spans="1:3" ht="13.5">
      <c r="A48" s="1">
        <v>39825</v>
      </c>
      <c r="B48" t="s">
        <v>2</v>
      </c>
      <c r="C48" t="s">
        <v>3</v>
      </c>
    </row>
    <row r="49" spans="1:3" ht="13.5">
      <c r="A49" s="1">
        <v>39855</v>
      </c>
      <c r="B49" t="s">
        <v>8</v>
      </c>
      <c r="C49" t="s">
        <v>5</v>
      </c>
    </row>
    <row r="50" spans="1:3" ht="13.5">
      <c r="A50" s="1">
        <v>39892</v>
      </c>
      <c r="B50" t="s">
        <v>4</v>
      </c>
      <c r="C50" t="s">
        <v>6</v>
      </c>
    </row>
    <row r="51" spans="1:3" ht="13.5">
      <c r="A51" s="1">
        <v>39932</v>
      </c>
      <c r="B51" t="s">
        <v>8</v>
      </c>
      <c r="C51" t="s">
        <v>7</v>
      </c>
    </row>
    <row r="52" spans="1:3" ht="13.5">
      <c r="A52" s="1">
        <v>39936</v>
      </c>
      <c r="B52" t="s">
        <v>20</v>
      </c>
      <c r="C52" t="s">
        <v>9</v>
      </c>
    </row>
    <row r="53" spans="1:3" ht="13.5">
      <c r="A53" s="1">
        <v>39937</v>
      </c>
      <c r="B53" t="s">
        <v>2</v>
      </c>
      <c r="C53" t="s">
        <v>21</v>
      </c>
    </row>
    <row r="54" spans="1:3" ht="13.5">
      <c r="A54" s="1">
        <v>39938</v>
      </c>
      <c r="B54" t="s">
        <v>22</v>
      </c>
      <c r="C54" t="s">
        <v>12</v>
      </c>
    </row>
    <row r="55" spans="1:3" ht="13.5">
      <c r="A55" s="1">
        <v>40014</v>
      </c>
      <c r="B55" t="s">
        <v>2</v>
      </c>
      <c r="C55" t="s">
        <v>13</v>
      </c>
    </row>
    <row r="56" spans="1:3" ht="13.5">
      <c r="A56" s="1">
        <v>40077</v>
      </c>
      <c r="B56" t="s">
        <v>2</v>
      </c>
      <c r="C56" t="s">
        <v>14</v>
      </c>
    </row>
    <row r="57" spans="1:3" ht="13.5">
      <c r="A57" s="1">
        <v>40078</v>
      </c>
      <c r="B57" t="s">
        <v>22</v>
      </c>
      <c r="C57" t="s">
        <v>11</v>
      </c>
    </row>
    <row r="58" spans="1:3" ht="13.5">
      <c r="A58" s="1">
        <v>40079</v>
      </c>
      <c r="B58" t="s">
        <v>8</v>
      </c>
      <c r="C58" t="s">
        <v>15</v>
      </c>
    </row>
    <row r="59" spans="1:3" ht="13.5">
      <c r="A59" s="1">
        <v>40098</v>
      </c>
      <c r="B59" t="s">
        <v>2</v>
      </c>
      <c r="C59" t="s">
        <v>16</v>
      </c>
    </row>
    <row r="60" spans="1:3" ht="13.5">
      <c r="A60" s="1">
        <v>40120</v>
      </c>
      <c r="B60" t="s">
        <v>22</v>
      </c>
      <c r="C60" t="s">
        <v>17</v>
      </c>
    </row>
    <row r="61" spans="1:3" ht="13.5">
      <c r="A61" s="1">
        <v>40140</v>
      </c>
      <c r="B61" t="s">
        <v>2</v>
      </c>
      <c r="C61" t="s">
        <v>18</v>
      </c>
    </row>
    <row r="62" spans="1:3" ht="13.5">
      <c r="A62" s="1">
        <v>40170</v>
      </c>
      <c r="B62" t="s">
        <v>8</v>
      </c>
      <c r="C62" t="s">
        <v>19</v>
      </c>
    </row>
    <row r="63" spans="1:3" ht="13.5">
      <c r="A63" s="1">
        <v>40176</v>
      </c>
      <c r="B63" t="s">
        <v>22</v>
      </c>
      <c r="C63" t="s">
        <v>31</v>
      </c>
    </row>
    <row r="64" spans="1:3" ht="13.5">
      <c r="A64" s="1">
        <v>40177</v>
      </c>
      <c r="B64" t="s">
        <v>8</v>
      </c>
      <c r="C64" t="s">
        <v>31</v>
      </c>
    </row>
    <row r="65" spans="1:3" ht="13.5">
      <c r="A65" s="1">
        <v>40178</v>
      </c>
      <c r="B65" t="s">
        <v>10</v>
      </c>
      <c r="C65" t="s">
        <v>31</v>
      </c>
    </row>
    <row r="66" spans="1:3" ht="13.5">
      <c r="A66" s="1">
        <v>40179</v>
      </c>
      <c r="B66" t="s">
        <v>4</v>
      </c>
      <c r="C66" t="s">
        <v>1</v>
      </c>
    </row>
    <row r="67" spans="1:3" ht="13.5">
      <c r="A67" s="1">
        <v>40180</v>
      </c>
      <c r="B67" t="s">
        <v>0</v>
      </c>
      <c r="C67" t="s">
        <v>30</v>
      </c>
    </row>
    <row r="68" spans="1:3" ht="13.5">
      <c r="A68" s="1">
        <v>40181</v>
      </c>
      <c r="B68" t="s">
        <v>20</v>
      </c>
      <c r="C68" t="s">
        <v>30</v>
      </c>
    </row>
    <row r="69" spans="1:3" ht="13.5">
      <c r="A69" s="1">
        <v>40189</v>
      </c>
      <c r="B69" t="s">
        <v>2</v>
      </c>
      <c r="C69" t="s">
        <v>3</v>
      </c>
    </row>
    <row r="70" spans="1:3" ht="13.5">
      <c r="A70" s="1">
        <v>40220</v>
      </c>
      <c r="B70" t="s">
        <v>10</v>
      </c>
      <c r="C70" t="s">
        <v>5</v>
      </c>
    </row>
    <row r="71" spans="1:3" ht="13.5">
      <c r="A71" s="1">
        <v>40258</v>
      </c>
      <c r="B71" t="s">
        <v>20</v>
      </c>
      <c r="C71" t="s">
        <v>6</v>
      </c>
    </row>
    <row r="72" spans="1:3" ht="13.5">
      <c r="A72" s="1">
        <v>40259</v>
      </c>
      <c r="B72" t="s">
        <v>2</v>
      </c>
      <c r="C72" t="s">
        <v>21</v>
      </c>
    </row>
    <row r="73" spans="1:3" ht="13.5">
      <c r="A73" s="1">
        <v>40297</v>
      </c>
      <c r="B73" t="s">
        <v>10</v>
      </c>
      <c r="C73" t="s">
        <v>7</v>
      </c>
    </row>
    <row r="74" spans="1:3" ht="13.5">
      <c r="A74" s="1">
        <v>40301</v>
      </c>
      <c r="B74" t="s">
        <v>2</v>
      </c>
      <c r="C74" t="s">
        <v>9</v>
      </c>
    </row>
    <row r="75" spans="1:3" ht="13.5">
      <c r="A75" s="1">
        <v>40302</v>
      </c>
      <c r="B75" t="s">
        <v>22</v>
      </c>
      <c r="C75" t="s">
        <v>11</v>
      </c>
    </row>
    <row r="76" spans="1:3" ht="13.5">
      <c r="A76" s="1">
        <v>40303</v>
      </c>
      <c r="B76" t="s">
        <v>8</v>
      </c>
      <c r="C76" t="s">
        <v>12</v>
      </c>
    </row>
    <row r="77" spans="1:3" ht="13.5">
      <c r="A77" s="1">
        <v>40378</v>
      </c>
      <c r="B77" t="s">
        <v>2</v>
      </c>
      <c r="C77" t="s">
        <v>13</v>
      </c>
    </row>
    <row r="78" spans="1:3" ht="13.5">
      <c r="A78" s="1">
        <v>40441</v>
      </c>
      <c r="B78" t="s">
        <v>2</v>
      </c>
      <c r="C78" t="s">
        <v>14</v>
      </c>
    </row>
    <row r="79" spans="1:3" ht="13.5">
      <c r="A79" s="1">
        <v>40444</v>
      </c>
      <c r="B79" t="s">
        <v>10</v>
      </c>
      <c r="C79" t="s">
        <v>15</v>
      </c>
    </row>
    <row r="80" spans="1:3" ht="13.5">
      <c r="A80" s="1">
        <v>40462</v>
      </c>
      <c r="B80" t="s">
        <v>2</v>
      </c>
      <c r="C80" t="s">
        <v>16</v>
      </c>
    </row>
    <row r="81" spans="1:3" ht="13.5">
      <c r="A81" s="1">
        <v>40485</v>
      </c>
      <c r="B81" t="s">
        <v>8</v>
      </c>
      <c r="C81" t="s">
        <v>17</v>
      </c>
    </row>
    <row r="82" spans="1:3" ht="13.5">
      <c r="A82" s="1">
        <v>40505</v>
      </c>
      <c r="B82" t="s">
        <v>22</v>
      </c>
      <c r="C82" t="s">
        <v>18</v>
      </c>
    </row>
    <row r="83" spans="1:3" ht="13.5">
      <c r="A83" s="1">
        <v>40535</v>
      </c>
      <c r="B83" t="s">
        <v>10</v>
      </c>
      <c r="C83" t="s">
        <v>19</v>
      </c>
    </row>
    <row r="84" spans="1:3" ht="13.5">
      <c r="A84" s="1">
        <v>40541</v>
      </c>
      <c r="B84" t="s">
        <v>8</v>
      </c>
      <c r="C84" t="s">
        <v>31</v>
      </c>
    </row>
    <row r="85" spans="1:3" ht="13.5">
      <c r="A85" s="1">
        <v>40542</v>
      </c>
      <c r="B85" t="s">
        <v>10</v>
      </c>
      <c r="C85" t="s">
        <v>31</v>
      </c>
    </row>
    <row r="86" spans="1:3" ht="13.5">
      <c r="A86" s="1">
        <v>40543</v>
      </c>
      <c r="B86" t="s">
        <v>4</v>
      </c>
      <c r="C86" t="s">
        <v>31</v>
      </c>
    </row>
    <row r="87" spans="1:3" ht="13.5">
      <c r="A87" s="1">
        <v>40544</v>
      </c>
      <c r="B87" t="s">
        <v>0</v>
      </c>
      <c r="C87" t="s">
        <v>1</v>
      </c>
    </row>
    <row r="88" spans="1:3" ht="13.5">
      <c r="A88" s="1">
        <v>40545</v>
      </c>
      <c r="B88" t="s">
        <v>20</v>
      </c>
      <c r="C88" t="s">
        <v>30</v>
      </c>
    </row>
    <row r="89" spans="1:3" ht="13.5">
      <c r="A89" s="1">
        <v>40546</v>
      </c>
      <c r="B89" t="s">
        <v>2</v>
      </c>
      <c r="C89" t="s">
        <v>30</v>
      </c>
    </row>
    <row r="90" spans="1:3" ht="13.5">
      <c r="A90" s="1">
        <v>40553</v>
      </c>
      <c r="B90" t="s">
        <v>2</v>
      </c>
      <c r="C90" t="s">
        <v>3</v>
      </c>
    </row>
    <row r="91" spans="1:3" ht="13.5">
      <c r="A91" s="1">
        <v>40585</v>
      </c>
      <c r="B91" t="s">
        <v>4</v>
      </c>
      <c r="C91" t="s">
        <v>5</v>
      </c>
    </row>
    <row r="92" spans="1:3" ht="13.5">
      <c r="A92" s="1">
        <v>40623</v>
      </c>
      <c r="B92" t="s">
        <v>2</v>
      </c>
      <c r="C92" t="s">
        <v>6</v>
      </c>
    </row>
    <row r="93" spans="1:3" ht="13.5">
      <c r="A93" s="1">
        <v>40662</v>
      </c>
      <c r="B93" t="s">
        <v>4</v>
      </c>
      <c r="C93" t="s">
        <v>7</v>
      </c>
    </row>
    <row r="94" spans="1:3" ht="13.5">
      <c r="A94" s="1">
        <v>40666</v>
      </c>
      <c r="B94" t="s">
        <v>22</v>
      </c>
      <c r="C94" t="s">
        <v>9</v>
      </c>
    </row>
    <row r="95" spans="1:3" ht="13.5">
      <c r="A95" s="1">
        <v>40667</v>
      </c>
      <c r="B95" t="s">
        <v>8</v>
      </c>
      <c r="C95" t="s">
        <v>11</v>
      </c>
    </row>
    <row r="96" spans="1:3" ht="13.5">
      <c r="A96" s="1">
        <v>40668</v>
      </c>
      <c r="B96" t="s">
        <v>10</v>
      </c>
      <c r="C96" t="s">
        <v>12</v>
      </c>
    </row>
    <row r="97" spans="1:3" ht="13.5">
      <c r="A97" s="1">
        <v>40742</v>
      </c>
      <c r="B97" t="s">
        <v>2</v>
      </c>
      <c r="C97" t="s">
        <v>13</v>
      </c>
    </row>
    <row r="98" spans="1:3" ht="13.5">
      <c r="A98" s="1">
        <v>40805</v>
      </c>
      <c r="B98" t="s">
        <v>2</v>
      </c>
      <c r="C98" t="s">
        <v>14</v>
      </c>
    </row>
    <row r="99" spans="1:3" ht="13.5">
      <c r="A99" s="1">
        <v>40809</v>
      </c>
      <c r="B99" t="s">
        <v>4</v>
      </c>
      <c r="C99" t="s">
        <v>15</v>
      </c>
    </row>
    <row r="100" spans="1:3" ht="13.5">
      <c r="A100" s="1">
        <v>40826</v>
      </c>
      <c r="B100" t="s">
        <v>2</v>
      </c>
      <c r="C100" t="s">
        <v>16</v>
      </c>
    </row>
    <row r="101" spans="1:3" ht="13.5">
      <c r="A101" s="1">
        <v>40850</v>
      </c>
      <c r="B101" t="s">
        <v>10</v>
      </c>
      <c r="C101" t="s">
        <v>17</v>
      </c>
    </row>
    <row r="102" spans="1:3" ht="13.5">
      <c r="A102" s="1">
        <v>40870</v>
      </c>
      <c r="B102" t="s">
        <v>8</v>
      </c>
      <c r="C102" t="s">
        <v>18</v>
      </c>
    </row>
    <row r="103" spans="1:3" ht="13.5">
      <c r="A103" s="1">
        <v>40900</v>
      </c>
      <c r="B103" t="s">
        <v>4</v>
      </c>
      <c r="C103" t="s">
        <v>19</v>
      </c>
    </row>
    <row r="104" spans="1:3" ht="13.5">
      <c r="A104" s="1">
        <v>40906</v>
      </c>
      <c r="B104" t="s">
        <v>10</v>
      </c>
      <c r="C104" t="s">
        <v>31</v>
      </c>
    </row>
    <row r="105" spans="1:3" ht="13.5">
      <c r="A105" s="1">
        <v>40907</v>
      </c>
      <c r="B105" t="s">
        <v>4</v>
      </c>
      <c r="C105" t="s">
        <v>31</v>
      </c>
    </row>
    <row r="106" spans="1:3" ht="13.5">
      <c r="A106" s="1">
        <v>40908</v>
      </c>
      <c r="B106" t="s">
        <v>0</v>
      </c>
      <c r="C106" t="s">
        <v>31</v>
      </c>
    </row>
    <row r="107" spans="1:3" ht="13.5">
      <c r="A107" s="1">
        <v>40909</v>
      </c>
      <c r="B107" t="s">
        <v>20</v>
      </c>
      <c r="C107" t="s">
        <v>1</v>
      </c>
    </row>
    <row r="108" spans="1:3" ht="13.5">
      <c r="A108" s="1">
        <v>40910</v>
      </c>
      <c r="B108" t="s">
        <v>2</v>
      </c>
      <c r="C108" t="s">
        <v>21</v>
      </c>
    </row>
    <row r="109" spans="1:3" ht="13.5">
      <c r="A109" s="1">
        <v>40911</v>
      </c>
      <c r="B109" t="s">
        <v>22</v>
      </c>
      <c r="C109" t="s">
        <v>30</v>
      </c>
    </row>
    <row r="110" spans="1:3" ht="13.5">
      <c r="A110" s="1">
        <v>40917</v>
      </c>
      <c r="B110" t="s">
        <v>2</v>
      </c>
      <c r="C110" t="s">
        <v>3</v>
      </c>
    </row>
    <row r="111" spans="1:3" ht="13.5">
      <c r="A111" s="1">
        <v>40950</v>
      </c>
      <c r="B111" t="s">
        <v>0</v>
      </c>
      <c r="C111" t="s">
        <v>5</v>
      </c>
    </row>
    <row r="112" spans="1:3" ht="13.5">
      <c r="A112" s="1">
        <v>40988</v>
      </c>
      <c r="B112" t="s">
        <v>22</v>
      </c>
      <c r="C112" t="s">
        <v>6</v>
      </c>
    </row>
    <row r="113" spans="1:3" ht="13.5">
      <c r="A113" s="1">
        <v>41028</v>
      </c>
      <c r="B113" t="s">
        <v>20</v>
      </c>
      <c r="C113" t="s">
        <v>7</v>
      </c>
    </row>
    <row r="114" spans="1:3" ht="13.5">
      <c r="A114" s="1">
        <v>41029</v>
      </c>
      <c r="B114" t="s">
        <v>2</v>
      </c>
      <c r="C114" t="s">
        <v>21</v>
      </c>
    </row>
    <row r="115" spans="1:3" ht="13.5">
      <c r="A115" s="1">
        <v>41032</v>
      </c>
      <c r="B115" t="s">
        <v>10</v>
      </c>
      <c r="C115" t="s">
        <v>9</v>
      </c>
    </row>
    <row r="116" spans="1:3" ht="13.5">
      <c r="A116" s="1">
        <v>41033</v>
      </c>
      <c r="B116" t="s">
        <v>4</v>
      </c>
      <c r="C116" t="s">
        <v>11</v>
      </c>
    </row>
    <row r="117" spans="1:3" ht="13.5">
      <c r="A117" s="1">
        <v>41034</v>
      </c>
      <c r="B117" t="s">
        <v>0</v>
      </c>
      <c r="C117" t="s">
        <v>12</v>
      </c>
    </row>
    <row r="118" spans="1:3" ht="13.5">
      <c r="A118" s="1">
        <v>41106</v>
      </c>
      <c r="B118" t="s">
        <v>2</v>
      </c>
      <c r="C118" t="s">
        <v>13</v>
      </c>
    </row>
    <row r="119" spans="1:3" ht="13.5">
      <c r="A119" s="1">
        <v>41169</v>
      </c>
      <c r="B119" t="s">
        <v>2</v>
      </c>
      <c r="C119" t="s">
        <v>14</v>
      </c>
    </row>
    <row r="120" spans="1:3" ht="13.5">
      <c r="A120" s="1">
        <v>41174</v>
      </c>
      <c r="B120" t="s">
        <v>0</v>
      </c>
      <c r="C120" t="s">
        <v>15</v>
      </c>
    </row>
    <row r="121" spans="1:3" ht="13.5">
      <c r="A121" s="1">
        <v>41190</v>
      </c>
      <c r="B121" t="s">
        <v>2</v>
      </c>
      <c r="C121" t="s">
        <v>16</v>
      </c>
    </row>
    <row r="122" spans="1:3" ht="13.5">
      <c r="A122" s="1">
        <v>41216</v>
      </c>
      <c r="B122" t="s">
        <v>0</v>
      </c>
      <c r="C122" t="s">
        <v>17</v>
      </c>
    </row>
    <row r="123" spans="1:3" ht="13.5">
      <c r="A123" s="1">
        <v>41236</v>
      </c>
      <c r="B123" t="s">
        <v>4</v>
      </c>
      <c r="C123" t="s">
        <v>18</v>
      </c>
    </row>
    <row r="124" spans="1:3" ht="13.5">
      <c r="A124" s="1">
        <v>41266</v>
      </c>
      <c r="B124" t="s">
        <v>20</v>
      </c>
      <c r="C124" t="s">
        <v>19</v>
      </c>
    </row>
    <row r="125" spans="1:3" ht="13.5">
      <c r="A125" s="1">
        <v>41267</v>
      </c>
      <c r="B125" t="s">
        <v>2</v>
      </c>
      <c r="C125" t="s">
        <v>21</v>
      </c>
    </row>
    <row r="126" spans="1:3" ht="13.5">
      <c r="A126" s="1">
        <v>41272</v>
      </c>
      <c r="B126" t="s">
        <v>0</v>
      </c>
      <c r="C126" t="s">
        <v>31</v>
      </c>
    </row>
    <row r="127" spans="1:3" ht="13.5">
      <c r="A127" s="1">
        <v>41273</v>
      </c>
      <c r="B127" t="s">
        <v>20</v>
      </c>
      <c r="C127" t="s">
        <v>31</v>
      </c>
    </row>
    <row r="128" spans="1:3" ht="13.5">
      <c r="A128" s="1">
        <v>41274</v>
      </c>
      <c r="B128" t="s">
        <v>2</v>
      </c>
      <c r="C128" t="s">
        <v>31</v>
      </c>
    </row>
    <row r="129" spans="1:3" ht="13.5">
      <c r="A129" s="1">
        <v>41275</v>
      </c>
      <c r="B129" t="s">
        <v>22</v>
      </c>
      <c r="C129" t="s">
        <v>1</v>
      </c>
    </row>
    <row r="130" spans="1:3" ht="13.5">
      <c r="A130" s="1">
        <v>41276</v>
      </c>
      <c r="B130" t="s">
        <v>8</v>
      </c>
      <c r="C130" t="s">
        <v>30</v>
      </c>
    </row>
    <row r="131" spans="1:3" ht="13.5">
      <c r="A131" s="1">
        <v>41277</v>
      </c>
      <c r="B131" t="s">
        <v>10</v>
      </c>
      <c r="C131" t="s">
        <v>30</v>
      </c>
    </row>
    <row r="132" spans="1:3" ht="13.5">
      <c r="A132" s="1">
        <v>41288</v>
      </c>
      <c r="B132" t="s">
        <v>2</v>
      </c>
      <c r="C132" t="s">
        <v>3</v>
      </c>
    </row>
    <row r="133" spans="1:3" ht="13.5">
      <c r="A133" s="1">
        <v>41316</v>
      </c>
      <c r="B133" t="s">
        <v>2</v>
      </c>
      <c r="C133" t="s">
        <v>5</v>
      </c>
    </row>
    <row r="134" spans="1:3" ht="13.5">
      <c r="A134" s="1">
        <v>41353</v>
      </c>
      <c r="B134" t="s">
        <v>8</v>
      </c>
      <c r="C134" t="s">
        <v>6</v>
      </c>
    </row>
    <row r="135" spans="1:3" ht="13.5">
      <c r="A135" s="1">
        <v>41393</v>
      </c>
      <c r="B135" t="s">
        <v>2</v>
      </c>
      <c r="C135" t="s">
        <v>7</v>
      </c>
    </row>
    <row r="136" spans="1:3" ht="13.5">
      <c r="A136" s="1">
        <v>41397</v>
      </c>
      <c r="B136" t="s">
        <v>4</v>
      </c>
      <c r="C136" t="s">
        <v>9</v>
      </c>
    </row>
    <row r="137" spans="1:3" ht="13.5">
      <c r="A137" s="1">
        <v>41398</v>
      </c>
      <c r="B137" t="s">
        <v>0</v>
      </c>
      <c r="C137" t="s">
        <v>11</v>
      </c>
    </row>
    <row r="138" spans="1:3" ht="13.5">
      <c r="A138" s="1">
        <v>41399</v>
      </c>
      <c r="B138" t="s">
        <v>20</v>
      </c>
      <c r="C138" t="s">
        <v>12</v>
      </c>
    </row>
    <row r="139" spans="1:3" ht="13.5">
      <c r="A139" s="1">
        <v>41400</v>
      </c>
      <c r="B139" t="s">
        <v>2</v>
      </c>
      <c r="C139" t="s">
        <v>21</v>
      </c>
    </row>
    <row r="140" spans="1:3" ht="13.5">
      <c r="A140" s="1">
        <v>41470</v>
      </c>
      <c r="B140" t="s">
        <v>2</v>
      </c>
      <c r="C140" t="s">
        <v>13</v>
      </c>
    </row>
    <row r="141" spans="1:3" ht="13.5">
      <c r="A141" s="1">
        <v>41533</v>
      </c>
      <c r="B141" t="s">
        <v>2</v>
      </c>
      <c r="C141" t="s">
        <v>14</v>
      </c>
    </row>
    <row r="142" spans="1:3" ht="13.5">
      <c r="A142" s="1">
        <v>41540</v>
      </c>
      <c r="B142" t="s">
        <v>2</v>
      </c>
      <c r="C142" t="s">
        <v>15</v>
      </c>
    </row>
    <row r="143" spans="1:3" ht="13.5">
      <c r="A143" s="1">
        <v>41561</v>
      </c>
      <c r="B143" t="s">
        <v>2</v>
      </c>
      <c r="C143" t="s">
        <v>16</v>
      </c>
    </row>
    <row r="144" spans="1:3" ht="13.5">
      <c r="A144" s="1">
        <v>41581</v>
      </c>
      <c r="B144" t="s">
        <v>20</v>
      </c>
      <c r="C144" t="s">
        <v>17</v>
      </c>
    </row>
    <row r="145" spans="1:3" ht="13.5">
      <c r="A145" s="1">
        <v>41582</v>
      </c>
      <c r="B145" t="s">
        <v>2</v>
      </c>
      <c r="C145" t="s">
        <v>21</v>
      </c>
    </row>
    <row r="146" spans="1:3" ht="13.5">
      <c r="A146" s="1">
        <v>41601</v>
      </c>
      <c r="B146" t="s">
        <v>0</v>
      </c>
      <c r="C146" t="s">
        <v>18</v>
      </c>
    </row>
    <row r="147" spans="1:3" ht="13.5">
      <c r="A147" s="1">
        <v>41631</v>
      </c>
      <c r="B147" t="s">
        <v>2</v>
      </c>
      <c r="C147" t="s">
        <v>19</v>
      </c>
    </row>
    <row r="148" spans="1:3" ht="13.5">
      <c r="A148" s="1">
        <v>41637</v>
      </c>
      <c r="B148" t="s">
        <v>20</v>
      </c>
      <c r="C148" t="s">
        <v>31</v>
      </c>
    </row>
    <row r="149" spans="1:3" ht="13.5">
      <c r="A149" s="1">
        <v>41638</v>
      </c>
      <c r="B149" t="s">
        <v>2</v>
      </c>
      <c r="C149" t="s">
        <v>31</v>
      </c>
    </row>
    <row r="150" spans="1:3" ht="13.5">
      <c r="A150" s="1">
        <v>41639</v>
      </c>
      <c r="B150" t="s">
        <v>22</v>
      </c>
      <c r="C150" t="s">
        <v>31</v>
      </c>
    </row>
    <row r="151" spans="1:3" ht="13.5">
      <c r="A151" s="1">
        <v>41640</v>
      </c>
      <c r="B151" t="s">
        <v>8</v>
      </c>
      <c r="C151" t="s">
        <v>1</v>
      </c>
    </row>
    <row r="152" spans="1:3" ht="13.5">
      <c r="A152" s="1">
        <v>41641</v>
      </c>
      <c r="B152" t="s">
        <v>10</v>
      </c>
      <c r="C152" t="s">
        <v>30</v>
      </c>
    </row>
    <row r="153" spans="1:3" ht="13.5">
      <c r="A153" s="1">
        <v>41642</v>
      </c>
      <c r="B153" t="s">
        <v>4</v>
      </c>
      <c r="C153" t="s">
        <v>30</v>
      </c>
    </row>
    <row r="154" spans="1:3" ht="13.5">
      <c r="A154" s="1">
        <v>41652</v>
      </c>
      <c r="B154" t="s">
        <v>2</v>
      </c>
      <c r="C154" t="s">
        <v>3</v>
      </c>
    </row>
    <row r="155" spans="1:3" ht="13.5">
      <c r="A155" s="1">
        <v>41681</v>
      </c>
      <c r="B155" t="s">
        <v>22</v>
      </c>
      <c r="C155" t="s">
        <v>5</v>
      </c>
    </row>
    <row r="156" spans="1:3" ht="13.5">
      <c r="A156" s="1">
        <v>41719</v>
      </c>
      <c r="B156" t="s">
        <v>4</v>
      </c>
      <c r="C156" t="s">
        <v>6</v>
      </c>
    </row>
    <row r="157" spans="1:3" ht="13.5">
      <c r="A157" s="1">
        <v>41758</v>
      </c>
      <c r="B157" t="s">
        <v>22</v>
      </c>
      <c r="C157" t="s">
        <v>7</v>
      </c>
    </row>
    <row r="158" spans="1:3" ht="13.5">
      <c r="A158" s="1">
        <v>41762</v>
      </c>
      <c r="B158" t="s">
        <v>0</v>
      </c>
      <c r="C158" t="s">
        <v>9</v>
      </c>
    </row>
    <row r="159" spans="1:3" ht="13.5">
      <c r="A159" s="1">
        <v>41764</v>
      </c>
      <c r="B159" t="s">
        <v>2</v>
      </c>
      <c r="C159" t="s">
        <v>12</v>
      </c>
    </row>
    <row r="160" spans="1:3" ht="13.5">
      <c r="A160" s="1">
        <v>41841</v>
      </c>
      <c r="B160" t="s">
        <v>2</v>
      </c>
      <c r="C160" t="s">
        <v>13</v>
      </c>
    </row>
    <row r="161" spans="1:3" ht="13.5">
      <c r="A161" s="1">
        <v>41897</v>
      </c>
      <c r="B161" t="s">
        <v>2</v>
      </c>
      <c r="C161" t="s">
        <v>14</v>
      </c>
    </row>
    <row r="162" spans="1:3" ht="13.5">
      <c r="A162" s="1">
        <v>41905</v>
      </c>
      <c r="B162" t="s">
        <v>22</v>
      </c>
      <c r="C162" t="s">
        <v>15</v>
      </c>
    </row>
    <row r="163" spans="1:3" ht="13.5">
      <c r="A163" s="1">
        <v>41925</v>
      </c>
      <c r="B163" t="s">
        <v>2</v>
      </c>
      <c r="C163" t="s">
        <v>16</v>
      </c>
    </row>
    <row r="164" spans="1:3" ht="13.5">
      <c r="A164" s="1">
        <v>41946</v>
      </c>
      <c r="B164" t="s">
        <v>2</v>
      </c>
      <c r="C164" t="s">
        <v>17</v>
      </c>
    </row>
    <row r="165" spans="1:3" ht="13.5">
      <c r="A165" s="1">
        <v>41966</v>
      </c>
      <c r="B165" t="s">
        <v>20</v>
      </c>
      <c r="C165" t="s">
        <v>18</v>
      </c>
    </row>
    <row r="166" spans="1:3" ht="13.5">
      <c r="A166" s="1">
        <v>41967</v>
      </c>
      <c r="B166" t="s">
        <v>2</v>
      </c>
      <c r="C166" t="s">
        <v>21</v>
      </c>
    </row>
    <row r="167" spans="1:3" ht="13.5">
      <c r="A167" s="1">
        <v>41996</v>
      </c>
      <c r="B167" t="s">
        <v>22</v>
      </c>
      <c r="C167" t="s">
        <v>19</v>
      </c>
    </row>
    <row r="168" spans="1:3" ht="13.5">
      <c r="A168" s="1">
        <v>42002</v>
      </c>
      <c r="B168" t="s">
        <v>2</v>
      </c>
      <c r="C168" t="s">
        <v>31</v>
      </c>
    </row>
    <row r="169" spans="1:3" ht="13.5">
      <c r="A169" s="1">
        <v>42003</v>
      </c>
      <c r="B169" t="s">
        <v>22</v>
      </c>
      <c r="C169" t="s">
        <v>31</v>
      </c>
    </row>
    <row r="170" spans="1:3" ht="13.5">
      <c r="A170" s="1">
        <v>42004</v>
      </c>
      <c r="B170" t="s">
        <v>8</v>
      </c>
      <c r="C170" t="s">
        <v>31</v>
      </c>
    </row>
    <row r="171" spans="1:3" ht="13.5">
      <c r="A171" s="1">
        <v>42005</v>
      </c>
      <c r="B171" t="s">
        <v>10</v>
      </c>
      <c r="C171" t="s">
        <v>1</v>
      </c>
    </row>
    <row r="172" spans="1:3" ht="13.5">
      <c r="A172" s="1">
        <v>42006</v>
      </c>
      <c r="B172" t="s">
        <v>4</v>
      </c>
      <c r="C172" t="s">
        <v>30</v>
      </c>
    </row>
    <row r="173" spans="1:3" ht="13.5">
      <c r="A173" s="1">
        <v>42007</v>
      </c>
      <c r="B173" t="s">
        <v>0</v>
      </c>
      <c r="C173" t="s">
        <v>30</v>
      </c>
    </row>
    <row r="174" spans="1:3" ht="13.5">
      <c r="A174" s="1">
        <v>42016</v>
      </c>
      <c r="B174" t="s">
        <v>2</v>
      </c>
      <c r="C174" t="s">
        <v>3</v>
      </c>
    </row>
    <row r="175" spans="1:3" ht="13.5">
      <c r="A175" s="1">
        <v>42046</v>
      </c>
      <c r="B175" t="s">
        <v>8</v>
      </c>
      <c r="C175" t="s">
        <v>5</v>
      </c>
    </row>
    <row r="176" spans="1:3" ht="13.5">
      <c r="A176" s="1">
        <v>42084</v>
      </c>
      <c r="B176" t="s">
        <v>0</v>
      </c>
      <c r="C176" t="s">
        <v>6</v>
      </c>
    </row>
    <row r="177" spans="1:3" ht="13.5">
      <c r="A177" s="1">
        <v>42123</v>
      </c>
      <c r="B177" t="s">
        <v>8</v>
      </c>
      <c r="C177" t="s">
        <v>7</v>
      </c>
    </row>
    <row r="178" spans="1:3" ht="13.5">
      <c r="A178" s="1">
        <v>42127</v>
      </c>
      <c r="B178" t="s">
        <v>20</v>
      </c>
      <c r="C178" t="s">
        <v>9</v>
      </c>
    </row>
    <row r="179" spans="1:3" ht="13.5">
      <c r="A179" s="1">
        <v>42128</v>
      </c>
      <c r="B179" t="s">
        <v>2</v>
      </c>
      <c r="C179" t="s">
        <v>21</v>
      </c>
    </row>
    <row r="180" spans="1:3" ht="13.5">
      <c r="A180" s="1">
        <v>42129</v>
      </c>
      <c r="B180" t="s">
        <v>22</v>
      </c>
      <c r="C180" t="s">
        <v>12</v>
      </c>
    </row>
    <row r="181" spans="1:3" ht="13.5">
      <c r="A181" s="1">
        <v>42205</v>
      </c>
      <c r="B181" t="s">
        <v>2</v>
      </c>
      <c r="C181" t="s">
        <v>13</v>
      </c>
    </row>
    <row r="182" spans="1:3" ht="13.5">
      <c r="A182" s="1">
        <v>42268</v>
      </c>
      <c r="B182" t="s">
        <v>2</v>
      </c>
      <c r="C182" t="s">
        <v>14</v>
      </c>
    </row>
    <row r="183" spans="1:3" ht="13.5">
      <c r="A183" s="1">
        <v>42269</v>
      </c>
      <c r="B183" t="s">
        <v>22</v>
      </c>
      <c r="C183" t="s">
        <v>11</v>
      </c>
    </row>
    <row r="184" spans="1:3" ht="13.5">
      <c r="A184" s="1">
        <v>42270</v>
      </c>
      <c r="B184" t="s">
        <v>8</v>
      </c>
      <c r="C184" t="s">
        <v>15</v>
      </c>
    </row>
    <row r="185" spans="1:3" ht="13.5">
      <c r="A185" s="1">
        <v>42289</v>
      </c>
      <c r="B185" t="s">
        <v>2</v>
      </c>
      <c r="C185" t="s">
        <v>16</v>
      </c>
    </row>
    <row r="186" spans="1:3" ht="13.5">
      <c r="A186" s="1">
        <v>42311</v>
      </c>
      <c r="B186" t="s">
        <v>22</v>
      </c>
      <c r="C186" t="s">
        <v>17</v>
      </c>
    </row>
    <row r="187" spans="1:3" ht="13.5">
      <c r="A187" s="1">
        <v>42331</v>
      </c>
      <c r="B187" t="s">
        <v>2</v>
      </c>
      <c r="C187" t="s">
        <v>18</v>
      </c>
    </row>
    <row r="188" spans="1:3" ht="13.5">
      <c r="A188" s="1">
        <v>42361</v>
      </c>
      <c r="B188" t="s">
        <v>8</v>
      </c>
      <c r="C188" t="s">
        <v>19</v>
      </c>
    </row>
    <row r="189" spans="1:3" ht="13.5">
      <c r="A189" s="1">
        <v>42367</v>
      </c>
      <c r="B189" t="s">
        <v>22</v>
      </c>
      <c r="C189" t="s">
        <v>31</v>
      </c>
    </row>
    <row r="190" spans="1:3" ht="13.5">
      <c r="A190" s="1">
        <v>42368</v>
      </c>
      <c r="B190" t="s">
        <v>8</v>
      </c>
      <c r="C190" t="s">
        <v>31</v>
      </c>
    </row>
    <row r="191" spans="1:3" ht="13.5">
      <c r="A191" s="1">
        <v>42369</v>
      </c>
      <c r="B191" t="s">
        <v>10</v>
      </c>
      <c r="C191" t="s">
        <v>31</v>
      </c>
    </row>
    <row r="192" spans="1:3" ht="13.5">
      <c r="A192" s="1">
        <v>42370</v>
      </c>
      <c r="B192" t="s">
        <v>4</v>
      </c>
      <c r="C192" t="s">
        <v>1</v>
      </c>
    </row>
    <row r="193" spans="1:3" ht="13.5">
      <c r="A193" s="1">
        <v>42371</v>
      </c>
      <c r="B193" t="s">
        <v>0</v>
      </c>
      <c r="C193" t="s">
        <v>30</v>
      </c>
    </row>
    <row r="194" spans="1:3" ht="13.5">
      <c r="A194" s="1">
        <v>42372</v>
      </c>
      <c r="B194" t="s">
        <v>20</v>
      </c>
      <c r="C194" t="s">
        <v>30</v>
      </c>
    </row>
    <row r="195" spans="1:3" ht="13.5">
      <c r="A195" s="1">
        <v>42380</v>
      </c>
      <c r="B195" t="s">
        <v>2</v>
      </c>
      <c r="C195" t="s">
        <v>3</v>
      </c>
    </row>
    <row r="196" spans="1:3" ht="13.5">
      <c r="A196" s="1">
        <v>42411</v>
      </c>
      <c r="B196" t="s">
        <v>10</v>
      </c>
      <c r="C196" t="s">
        <v>5</v>
      </c>
    </row>
    <row r="197" spans="1:3" ht="13.5">
      <c r="A197" s="1">
        <v>42449</v>
      </c>
      <c r="B197" t="s">
        <v>20</v>
      </c>
      <c r="C197" t="s">
        <v>6</v>
      </c>
    </row>
    <row r="198" spans="1:3" ht="13.5">
      <c r="A198" s="1">
        <v>42450</v>
      </c>
      <c r="B198" t="s">
        <v>2</v>
      </c>
      <c r="C198" t="s">
        <v>21</v>
      </c>
    </row>
    <row r="199" spans="1:3" ht="13.5">
      <c r="A199" s="1">
        <v>42489</v>
      </c>
      <c r="B199" t="s">
        <v>4</v>
      </c>
      <c r="C199" t="s">
        <v>7</v>
      </c>
    </row>
    <row r="200" spans="1:3" ht="13.5">
      <c r="A200" s="1">
        <v>42493</v>
      </c>
      <c r="B200" t="s">
        <v>22</v>
      </c>
      <c r="C200" t="s">
        <v>9</v>
      </c>
    </row>
    <row r="201" spans="1:3" ht="13.5">
      <c r="A201" s="1">
        <v>42494</v>
      </c>
      <c r="B201" t="s">
        <v>8</v>
      </c>
      <c r="C201" t="s">
        <v>11</v>
      </c>
    </row>
    <row r="202" spans="1:3" ht="13.5">
      <c r="A202" s="1">
        <v>42495</v>
      </c>
      <c r="B202" t="s">
        <v>10</v>
      </c>
      <c r="C202" t="s">
        <v>12</v>
      </c>
    </row>
    <row r="203" spans="1:3" ht="13.5">
      <c r="A203" s="1">
        <v>42569</v>
      </c>
      <c r="B203" t="s">
        <v>2</v>
      </c>
      <c r="C203" t="s">
        <v>13</v>
      </c>
    </row>
    <row r="204" spans="1:3" ht="13.5">
      <c r="A204" s="1">
        <v>42632</v>
      </c>
      <c r="B204" t="s">
        <v>2</v>
      </c>
      <c r="C204" t="s">
        <v>14</v>
      </c>
    </row>
    <row r="205" spans="1:3" ht="13.5">
      <c r="A205" s="1">
        <v>42635</v>
      </c>
      <c r="B205" t="s">
        <v>10</v>
      </c>
      <c r="C205" t="s">
        <v>15</v>
      </c>
    </row>
    <row r="206" spans="1:3" ht="13.5">
      <c r="A206" s="1">
        <v>42653</v>
      </c>
      <c r="B206" t="s">
        <v>2</v>
      </c>
      <c r="C206" t="s">
        <v>16</v>
      </c>
    </row>
    <row r="207" spans="1:3" ht="13.5">
      <c r="A207" s="1">
        <v>42677</v>
      </c>
      <c r="B207" t="s">
        <v>10</v>
      </c>
      <c r="C207" t="s">
        <v>17</v>
      </c>
    </row>
    <row r="208" spans="1:3" ht="13.5">
      <c r="A208" s="1">
        <v>42697</v>
      </c>
      <c r="B208" t="s">
        <v>8</v>
      </c>
      <c r="C208" t="s">
        <v>18</v>
      </c>
    </row>
    <row r="209" spans="1:3" ht="13.5">
      <c r="A209" s="1">
        <v>42727</v>
      </c>
      <c r="B209" t="s">
        <v>4</v>
      </c>
      <c r="C209" t="s">
        <v>19</v>
      </c>
    </row>
    <row r="210" spans="1:3" ht="13.5">
      <c r="A210" s="1">
        <v>42733</v>
      </c>
      <c r="B210" t="s">
        <v>10</v>
      </c>
      <c r="C210" t="s">
        <v>31</v>
      </c>
    </row>
    <row r="211" spans="1:3" ht="13.5">
      <c r="A211" s="1">
        <v>42734</v>
      </c>
      <c r="B211" t="s">
        <v>4</v>
      </c>
      <c r="C211" t="s">
        <v>31</v>
      </c>
    </row>
    <row r="212" spans="1:3" ht="13.5">
      <c r="A212" s="1">
        <v>42735</v>
      </c>
      <c r="B212" t="s">
        <v>0</v>
      </c>
      <c r="C212" t="s">
        <v>31</v>
      </c>
    </row>
    <row r="213" spans="1:3" ht="13.5">
      <c r="A213" s="1">
        <v>42736</v>
      </c>
      <c r="B213" t="s">
        <v>20</v>
      </c>
      <c r="C213" t="s">
        <v>1</v>
      </c>
    </row>
    <row r="214" spans="1:3" ht="13.5">
      <c r="A214" s="1">
        <v>42737</v>
      </c>
      <c r="B214" t="s">
        <v>2</v>
      </c>
      <c r="C214" t="s">
        <v>21</v>
      </c>
    </row>
    <row r="215" spans="1:3" ht="13.5">
      <c r="A215" s="1">
        <v>42738</v>
      </c>
      <c r="B215" t="s">
        <v>22</v>
      </c>
      <c r="C215" t="s">
        <v>30</v>
      </c>
    </row>
    <row r="216" spans="1:3" ht="13.5">
      <c r="A216" s="1">
        <v>42744</v>
      </c>
      <c r="B216" t="s">
        <v>2</v>
      </c>
      <c r="C216" t="s">
        <v>3</v>
      </c>
    </row>
    <row r="217" spans="1:3" ht="13.5">
      <c r="A217" s="1">
        <v>42777</v>
      </c>
      <c r="B217" t="s">
        <v>0</v>
      </c>
      <c r="C217" t="s">
        <v>5</v>
      </c>
    </row>
    <row r="218" spans="1:3" ht="13.5">
      <c r="A218" s="1">
        <v>42814</v>
      </c>
      <c r="B218" t="s">
        <v>2</v>
      </c>
      <c r="C218" t="s">
        <v>6</v>
      </c>
    </row>
    <row r="219" spans="1:3" ht="13.5">
      <c r="A219" s="1">
        <v>42854</v>
      </c>
      <c r="B219" t="s">
        <v>0</v>
      </c>
      <c r="C219" t="s">
        <v>7</v>
      </c>
    </row>
    <row r="220" spans="1:3" ht="13.5">
      <c r="A220" s="1">
        <v>42858</v>
      </c>
      <c r="B220" t="s">
        <v>8</v>
      </c>
      <c r="C220" t="s">
        <v>9</v>
      </c>
    </row>
    <row r="221" spans="1:3" ht="13.5">
      <c r="A221" s="1">
        <v>42859</v>
      </c>
      <c r="B221" t="s">
        <v>10</v>
      </c>
      <c r="C221" t="s">
        <v>11</v>
      </c>
    </row>
    <row r="222" spans="1:3" ht="13.5">
      <c r="A222" s="1">
        <v>42860</v>
      </c>
      <c r="B222" t="s">
        <v>4</v>
      </c>
      <c r="C222" t="s">
        <v>12</v>
      </c>
    </row>
    <row r="223" spans="1:3" ht="13.5">
      <c r="A223" s="1">
        <v>42933</v>
      </c>
      <c r="B223" t="s">
        <v>2</v>
      </c>
      <c r="C223" t="s">
        <v>13</v>
      </c>
    </row>
    <row r="224" spans="1:3" ht="13.5">
      <c r="A224" s="1">
        <v>42996</v>
      </c>
      <c r="B224" t="s">
        <v>2</v>
      </c>
      <c r="C224" t="s">
        <v>14</v>
      </c>
    </row>
    <row r="225" spans="1:3" ht="13.5">
      <c r="A225" s="1">
        <v>43001</v>
      </c>
      <c r="B225" t="s">
        <v>0</v>
      </c>
      <c r="C225" t="s">
        <v>15</v>
      </c>
    </row>
    <row r="226" spans="1:3" ht="13.5">
      <c r="A226" s="1">
        <v>43017</v>
      </c>
      <c r="B226" t="s">
        <v>2</v>
      </c>
      <c r="C226" t="s">
        <v>16</v>
      </c>
    </row>
    <row r="227" spans="1:3" ht="13.5">
      <c r="A227" s="1">
        <v>43042</v>
      </c>
      <c r="B227" t="s">
        <v>4</v>
      </c>
      <c r="C227" t="s">
        <v>17</v>
      </c>
    </row>
    <row r="228" spans="1:3" ht="13.5">
      <c r="A228" s="1">
        <v>43062</v>
      </c>
      <c r="B228" t="s">
        <v>10</v>
      </c>
      <c r="C228" t="s">
        <v>18</v>
      </c>
    </row>
    <row r="229" spans="1:3" ht="13.5">
      <c r="A229" s="1">
        <v>43092</v>
      </c>
      <c r="B229" t="s">
        <v>0</v>
      </c>
      <c r="C229" t="s">
        <v>19</v>
      </c>
    </row>
    <row r="230" spans="1:3" ht="13.5">
      <c r="A230" s="1">
        <v>43098</v>
      </c>
      <c r="B230" t="s">
        <v>4</v>
      </c>
      <c r="C230" t="s">
        <v>31</v>
      </c>
    </row>
    <row r="231" spans="1:3" ht="13.5">
      <c r="A231" s="1">
        <v>43099</v>
      </c>
      <c r="B231" t="s">
        <v>0</v>
      </c>
      <c r="C231" t="s">
        <v>31</v>
      </c>
    </row>
    <row r="232" spans="1:3" ht="13.5">
      <c r="A232" s="1">
        <v>43100</v>
      </c>
      <c r="B232" t="s">
        <v>20</v>
      </c>
      <c r="C232" t="s">
        <v>31</v>
      </c>
    </row>
    <row r="233" spans="1:3" ht="13.5">
      <c r="A233" s="1">
        <v>43101</v>
      </c>
      <c r="B233" t="s">
        <v>2</v>
      </c>
      <c r="C233" t="s">
        <v>1</v>
      </c>
    </row>
    <row r="234" spans="1:3" ht="13.5">
      <c r="A234" s="1">
        <v>43102</v>
      </c>
      <c r="B234" t="s">
        <v>22</v>
      </c>
      <c r="C234" t="s">
        <v>30</v>
      </c>
    </row>
    <row r="235" spans="1:3" ht="13.5">
      <c r="A235" s="1">
        <v>43103</v>
      </c>
      <c r="B235" t="s">
        <v>8</v>
      </c>
      <c r="C235" t="s">
        <v>30</v>
      </c>
    </row>
    <row r="236" spans="1:3" ht="13.5">
      <c r="A236" s="1">
        <v>43108</v>
      </c>
      <c r="B236" t="s">
        <v>2</v>
      </c>
      <c r="C236" t="s">
        <v>3</v>
      </c>
    </row>
    <row r="237" spans="1:3" ht="13.5">
      <c r="A237" s="1">
        <v>43142</v>
      </c>
      <c r="B237" t="s">
        <v>20</v>
      </c>
      <c r="C237" t="s">
        <v>5</v>
      </c>
    </row>
    <row r="238" spans="1:3" ht="13.5">
      <c r="A238" s="1">
        <v>43143</v>
      </c>
      <c r="B238" t="s">
        <v>2</v>
      </c>
      <c r="C238" t="s">
        <v>21</v>
      </c>
    </row>
    <row r="239" spans="1:3" ht="13.5">
      <c r="A239" s="1">
        <v>43180</v>
      </c>
      <c r="B239" t="s">
        <v>8</v>
      </c>
      <c r="C239" t="s">
        <v>6</v>
      </c>
    </row>
    <row r="240" spans="1:3" ht="13.5">
      <c r="A240" s="1">
        <v>43219</v>
      </c>
      <c r="B240" t="s">
        <v>20</v>
      </c>
      <c r="C240" t="s">
        <v>7</v>
      </c>
    </row>
    <row r="241" spans="1:3" ht="13.5">
      <c r="A241" s="1">
        <v>43220</v>
      </c>
      <c r="B241" t="s">
        <v>2</v>
      </c>
      <c r="C241" t="s">
        <v>21</v>
      </c>
    </row>
    <row r="242" spans="1:3" ht="13.5">
      <c r="A242" s="1">
        <v>43223</v>
      </c>
      <c r="B242" t="s">
        <v>10</v>
      </c>
      <c r="C242" t="s">
        <v>9</v>
      </c>
    </row>
    <row r="243" spans="1:3" ht="13.5">
      <c r="A243" s="1">
        <v>43224</v>
      </c>
      <c r="B243" t="s">
        <v>4</v>
      </c>
      <c r="C243" t="s">
        <v>11</v>
      </c>
    </row>
    <row r="244" spans="1:3" ht="13.5">
      <c r="A244" s="1">
        <v>43225</v>
      </c>
      <c r="B244" t="s">
        <v>0</v>
      </c>
      <c r="C244" t="s">
        <v>12</v>
      </c>
    </row>
    <row r="245" spans="1:3" ht="13.5">
      <c r="A245" s="1">
        <v>43297</v>
      </c>
      <c r="B245" t="s">
        <v>2</v>
      </c>
      <c r="C245" t="s">
        <v>13</v>
      </c>
    </row>
    <row r="246" spans="1:3" ht="13.5">
      <c r="A246" s="1">
        <v>43360</v>
      </c>
      <c r="B246" t="s">
        <v>2</v>
      </c>
      <c r="C246" t="s">
        <v>14</v>
      </c>
    </row>
    <row r="247" spans="1:3" ht="13.5">
      <c r="A247" s="1">
        <v>43366</v>
      </c>
      <c r="B247" t="s">
        <v>20</v>
      </c>
      <c r="C247" t="s">
        <v>15</v>
      </c>
    </row>
    <row r="248" spans="1:3" ht="13.5">
      <c r="A248" s="1">
        <v>43367</v>
      </c>
      <c r="B248" t="s">
        <v>2</v>
      </c>
      <c r="C248" t="s">
        <v>21</v>
      </c>
    </row>
    <row r="249" spans="1:3" ht="13.5">
      <c r="A249" s="1">
        <v>43381</v>
      </c>
      <c r="B249" t="s">
        <v>2</v>
      </c>
      <c r="C249" t="s">
        <v>16</v>
      </c>
    </row>
    <row r="250" spans="1:3" ht="13.5">
      <c r="A250" s="1">
        <v>43407</v>
      </c>
      <c r="B250" t="s">
        <v>0</v>
      </c>
      <c r="C250" t="s">
        <v>17</v>
      </c>
    </row>
    <row r="251" spans="1:3" ht="13.5">
      <c r="A251" s="1">
        <v>43427</v>
      </c>
      <c r="B251" t="s">
        <v>4</v>
      </c>
      <c r="C251" t="s">
        <v>18</v>
      </c>
    </row>
    <row r="252" spans="1:3" ht="13.5">
      <c r="A252" s="1">
        <v>43457</v>
      </c>
      <c r="B252" t="s">
        <v>20</v>
      </c>
      <c r="C252" t="s">
        <v>19</v>
      </c>
    </row>
    <row r="253" spans="1:3" ht="13.5">
      <c r="A253" s="1">
        <v>43458</v>
      </c>
      <c r="B253" t="s">
        <v>2</v>
      </c>
      <c r="C253" t="s">
        <v>21</v>
      </c>
    </row>
    <row r="254" spans="1:3" ht="13.5">
      <c r="A254" s="1">
        <v>43463</v>
      </c>
      <c r="B254" t="s">
        <v>0</v>
      </c>
      <c r="C254" t="s">
        <v>31</v>
      </c>
    </row>
    <row r="255" spans="1:3" ht="13.5">
      <c r="A255" s="1">
        <v>43464</v>
      </c>
      <c r="B255" t="s">
        <v>20</v>
      </c>
      <c r="C255" t="s">
        <v>31</v>
      </c>
    </row>
    <row r="256" spans="1:3" ht="13.5">
      <c r="A256" s="1">
        <v>43465</v>
      </c>
      <c r="B256" t="s">
        <v>2</v>
      </c>
      <c r="C256" t="s">
        <v>31</v>
      </c>
    </row>
    <row r="257" spans="1:3" ht="13.5">
      <c r="A257" s="1">
        <v>43466</v>
      </c>
      <c r="B257" t="s">
        <v>22</v>
      </c>
      <c r="C257" t="s">
        <v>1</v>
      </c>
    </row>
    <row r="258" spans="1:3" ht="13.5">
      <c r="A258" s="1">
        <v>43467</v>
      </c>
      <c r="B258" t="s">
        <v>8</v>
      </c>
      <c r="C258" t="s">
        <v>30</v>
      </c>
    </row>
    <row r="259" spans="1:3" ht="13.5">
      <c r="A259" s="1">
        <v>43468</v>
      </c>
      <c r="B259" t="s">
        <v>10</v>
      </c>
      <c r="C259" t="s">
        <v>30</v>
      </c>
    </row>
    <row r="260" spans="1:3" ht="13.5">
      <c r="A260" s="1">
        <v>43479</v>
      </c>
      <c r="B260" t="s">
        <v>2</v>
      </c>
      <c r="C260" t="s">
        <v>3</v>
      </c>
    </row>
    <row r="261" spans="1:3" ht="13.5">
      <c r="A261" s="1">
        <v>43507</v>
      </c>
      <c r="B261" t="s">
        <v>2</v>
      </c>
      <c r="C261" t="s">
        <v>5</v>
      </c>
    </row>
    <row r="262" spans="1:3" ht="13.5">
      <c r="A262" s="1">
        <v>43545</v>
      </c>
      <c r="B262" t="s">
        <v>10</v>
      </c>
      <c r="C262" t="s">
        <v>6</v>
      </c>
    </row>
    <row r="263" spans="1:3" ht="13.5">
      <c r="A263" s="1">
        <v>43584</v>
      </c>
      <c r="B263" t="s">
        <v>2</v>
      </c>
      <c r="C263" t="s">
        <v>7</v>
      </c>
    </row>
    <row r="264" spans="1:3" ht="13.5">
      <c r="A264" s="1">
        <v>43588</v>
      </c>
      <c r="B264" t="s">
        <v>4</v>
      </c>
      <c r="C264" t="s">
        <v>9</v>
      </c>
    </row>
    <row r="265" spans="1:3" ht="13.5">
      <c r="A265" s="1">
        <v>43589</v>
      </c>
      <c r="B265" t="s">
        <v>0</v>
      </c>
      <c r="C265" t="s">
        <v>11</v>
      </c>
    </row>
    <row r="266" spans="1:3" ht="13.5">
      <c r="A266" s="1">
        <v>43590</v>
      </c>
      <c r="B266" t="s">
        <v>20</v>
      </c>
      <c r="C266" t="s">
        <v>12</v>
      </c>
    </row>
    <row r="267" spans="1:3" ht="13.5">
      <c r="A267" s="1">
        <v>43591</v>
      </c>
      <c r="B267" t="s">
        <v>2</v>
      </c>
      <c r="C267" t="s">
        <v>21</v>
      </c>
    </row>
    <row r="268" spans="1:3" ht="13.5">
      <c r="A268" s="1">
        <v>43661</v>
      </c>
      <c r="B268" t="s">
        <v>2</v>
      </c>
      <c r="C268" t="s">
        <v>13</v>
      </c>
    </row>
    <row r="269" spans="1:3" ht="13.5">
      <c r="A269" s="1">
        <v>43724</v>
      </c>
      <c r="B269" t="s">
        <v>2</v>
      </c>
      <c r="C269" t="s">
        <v>14</v>
      </c>
    </row>
    <row r="270" spans="1:3" ht="13.5">
      <c r="A270" s="1">
        <v>43731</v>
      </c>
      <c r="B270" t="s">
        <v>2</v>
      </c>
      <c r="C270" t="s">
        <v>15</v>
      </c>
    </row>
    <row r="271" spans="1:3" ht="13.5">
      <c r="A271" s="1">
        <v>43752</v>
      </c>
      <c r="B271" t="s">
        <v>2</v>
      </c>
      <c r="C271" t="s">
        <v>16</v>
      </c>
    </row>
    <row r="272" spans="1:3" ht="13.5">
      <c r="A272" s="1">
        <v>43772</v>
      </c>
      <c r="B272" t="s">
        <v>20</v>
      </c>
      <c r="C272" t="s">
        <v>17</v>
      </c>
    </row>
    <row r="273" spans="1:3" ht="13.5">
      <c r="A273" s="1">
        <v>43773</v>
      </c>
      <c r="B273" t="s">
        <v>2</v>
      </c>
      <c r="C273" t="s">
        <v>21</v>
      </c>
    </row>
    <row r="274" spans="1:3" ht="13.5">
      <c r="A274" s="1">
        <v>43792</v>
      </c>
      <c r="B274" t="s">
        <v>0</v>
      </c>
      <c r="C274" t="s">
        <v>18</v>
      </c>
    </row>
    <row r="275" spans="1:3" ht="13.5">
      <c r="A275" s="1">
        <v>43822</v>
      </c>
      <c r="B275" t="s">
        <v>2</v>
      </c>
      <c r="C275" t="s">
        <v>19</v>
      </c>
    </row>
    <row r="276" spans="1:3" ht="13.5">
      <c r="A276" s="1">
        <v>43828</v>
      </c>
      <c r="B276" t="s">
        <v>20</v>
      </c>
      <c r="C276" t="s">
        <v>31</v>
      </c>
    </row>
    <row r="277" spans="1:3" ht="13.5">
      <c r="A277" s="1">
        <v>43829</v>
      </c>
      <c r="B277" t="s">
        <v>2</v>
      </c>
      <c r="C277" t="s">
        <v>31</v>
      </c>
    </row>
    <row r="278" spans="1:3" ht="13.5">
      <c r="A278" s="1">
        <v>43830</v>
      </c>
      <c r="B278" t="s">
        <v>22</v>
      </c>
      <c r="C278" t="s">
        <v>31</v>
      </c>
    </row>
    <row r="279" spans="1:3" ht="13.5">
      <c r="A279" s="1">
        <v>43831</v>
      </c>
      <c r="B279" t="s">
        <v>8</v>
      </c>
      <c r="C279" t="s">
        <v>1</v>
      </c>
    </row>
    <row r="280" spans="1:3" ht="13.5">
      <c r="A280" s="1">
        <v>43832</v>
      </c>
      <c r="B280" t="s">
        <v>10</v>
      </c>
      <c r="C280" t="s">
        <v>30</v>
      </c>
    </row>
    <row r="281" spans="1:3" ht="13.5">
      <c r="A281" s="1">
        <v>43833</v>
      </c>
      <c r="B281" t="s">
        <v>4</v>
      </c>
      <c r="C281" t="s">
        <v>30</v>
      </c>
    </row>
    <row r="282" spans="1:3" ht="13.5">
      <c r="A282" s="1">
        <v>43843</v>
      </c>
      <c r="B282" t="s">
        <v>2</v>
      </c>
      <c r="C282" t="s">
        <v>3</v>
      </c>
    </row>
    <row r="283" spans="1:3" ht="13.5">
      <c r="A283" s="1">
        <v>43872</v>
      </c>
      <c r="B283" t="s">
        <v>22</v>
      </c>
      <c r="C283" t="s">
        <v>5</v>
      </c>
    </row>
    <row r="284" spans="1:3" ht="13.5">
      <c r="A284" s="1">
        <v>43910</v>
      </c>
      <c r="B284" t="s">
        <v>4</v>
      </c>
      <c r="C284" t="s">
        <v>6</v>
      </c>
    </row>
    <row r="285" spans="1:3" ht="13.5">
      <c r="A285" s="1">
        <v>43950</v>
      </c>
      <c r="B285" t="s">
        <v>8</v>
      </c>
      <c r="C285" t="s">
        <v>7</v>
      </c>
    </row>
    <row r="286" spans="1:3" ht="13.5">
      <c r="A286" s="1">
        <v>43954</v>
      </c>
      <c r="B286" t="s">
        <v>20</v>
      </c>
      <c r="C286" t="s">
        <v>9</v>
      </c>
    </row>
    <row r="287" spans="1:3" ht="13.5">
      <c r="A287" s="1">
        <v>43955</v>
      </c>
      <c r="B287" t="s">
        <v>2</v>
      </c>
      <c r="C287" t="s">
        <v>21</v>
      </c>
    </row>
    <row r="288" spans="1:3" ht="13.5">
      <c r="A288" s="1">
        <v>43956</v>
      </c>
      <c r="B288" t="s">
        <v>22</v>
      </c>
      <c r="C288" t="s">
        <v>12</v>
      </c>
    </row>
    <row r="289" spans="1:3" ht="13.5">
      <c r="A289" s="1">
        <v>44032</v>
      </c>
      <c r="B289" t="s">
        <v>2</v>
      </c>
      <c r="C289" t="s">
        <v>13</v>
      </c>
    </row>
    <row r="290" spans="1:3" ht="13.5">
      <c r="A290" s="1">
        <v>44095</v>
      </c>
      <c r="B290" t="s">
        <v>2</v>
      </c>
      <c r="C290" t="s">
        <v>14</v>
      </c>
    </row>
    <row r="291" spans="1:3" ht="13.5">
      <c r="A291" s="1">
        <v>44096</v>
      </c>
      <c r="B291" t="s">
        <v>22</v>
      </c>
      <c r="C291" t="s">
        <v>15</v>
      </c>
    </row>
    <row r="292" spans="1:3" ht="13.5">
      <c r="A292" s="1">
        <v>44116</v>
      </c>
      <c r="B292" t="s">
        <v>2</v>
      </c>
      <c r="C292" t="s">
        <v>16</v>
      </c>
    </row>
    <row r="293" spans="1:3" ht="13.5">
      <c r="A293" s="1">
        <v>44138</v>
      </c>
      <c r="B293" t="s">
        <v>22</v>
      </c>
      <c r="C293" t="s">
        <v>17</v>
      </c>
    </row>
    <row r="294" spans="1:3" ht="13.5">
      <c r="A294" s="1">
        <v>44158</v>
      </c>
      <c r="B294" t="s">
        <v>2</v>
      </c>
      <c r="C294" t="s">
        <v>18</v>
      </c>
    </row>
    <row r="295" spans="1:3" ht="13.5">
      <c r="A295" s="1">
        <v>44188</v>
      </c>
      <c r="B295" t="s">
        <v>8</v>
      </c>
      <c r="C295" t="s">
        <v>19</v>
      </c>
    </row>
    <row r="296" spans="1:3" ht="13.5">
      <c r="A296" s="1">
        <v>44194</v>
      </c>
      <c r="B296" t="s">
        <v>22</v>
      </c>
      <c r="C296" t="s">
        <v>31</v>
      </c>
    </row>
    <row r="297" spans="1:3" ht="13.5">
      <c r="A297" s="1">
        <v>44195</v>
      </c>
      <c r="B297" t="s">
        <v>8</v>
      </c>
      <c r="C297" t="s">
        <v>31</v>
      </c>
    </row>
    <row r="298" spans="1:3" ht="13.5">
      <c r="A298" s="1">
        <v>44196</v>
      </c>
      <c r="B298" t="s">
        <v>10</v>
      </c>
      <c r="C298" t="s">
        <v>31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kuwahara</cp:lastModifiedBy>
  <cp:lastPrinted>2005-04-17T02:51:56Z</cp:lastPrinted>
  <dcterms:created xsi:type="dcterms:W3CDTF">2001-09-26T16:30:55Z</dcterms:created>
  <dcterms:modified xsi:type="dcterms:W3CDTF">2007-02-28T04:18:49Z</dcterms:modified>
  <cp:category/>
  <cp:version/>
  <cp:contentType/>
  <cp:contentStatus/>
</cp:coreProperties>
</file>