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4955" windowHeight="8445" activeTab="1"/>
  </bookViews>
  <sheets>
    <sheet name="Sheet1 (2)" sheetId="1" r:id="rId1"/>
    <sheet name="Sheet1" sheetId="2" r:id="rId2"/>
  </sheets>
  <definedNames>
    <definedName name="_xlnm.Print_Area" localSheetId="1">'Sheet1'!$B$2:$J$10</definedName>
    <definedName name="_xlnm.Print_Area" localSheetId="0">'Sheet1 (2)'!$B$2:$K$31</definedName>
  </definedNames>
  <calcPr fullCalcOnLoad="1"/>
</workbook>
</file>

<file path=xl/sharedStrings.xml><?xml version="1.0" encoding="utf-8"?>
<sst xmlns="http://schemas.openxmlformats.org/spreadsheetml/2006/main" count="243" uniqueCount="27">
  <si>
    <t>セット単重</t>
  </si>
  <si>
    <t>このボルトは、特別注文です。</t>
  </si>
  <si>
    <t>トルシア形高力ボルト　重量表</t>
  </si>
  <si>
    <t>ねじの呼び</t>
  </si>
  <si>
    <t>首下長さ（mm)</t>
  </si>
  <si>
    <t>本数</t>
  </si>
  <si>
    <t>セット単重（ｇ）</t>
  </si>
  <si>
    <t>ナット重量
（ｇ/個）</t>
  </si>
  <si>
    <t>座金重量
（ｇ/１枚）</t>
  </si>
  <si>
    <t>重量
（ｋｇ）</t>
  </si>
  <si>
    <t>M16</t>
  </si>
  <si>
    <t>M20</t>
  </si>
  <si>
    <t>M22</t>
  </si>
  <si>
    <t>M24</t>
  </si>
  <si>
    <t>M27</t>
  </si>
  <si>
    <t>M30</t>
  </si>
  <si>
    <t>の締付けソケットの寸法は、</t>
  </si>
  <si>
    <t>M20</t>
  </si>
  <si>
    <t>M16</t>
  </si>
  <si>
    <t>M20</t>
  </si>
  <si>
    <t>M22</t>
  </si>
  <si>
    <t>M24</t>
  </si>
  <si>
    <t>M27</t>
  </si>
  <si>
    <t>M30</t>
  </si>
  <si>
    <t>M22</t>
  </si>
  <si>
    <t>合　　　　計</t>
  </si>
  <si>
    <t>締付けソケットの寸法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</si>
</sst>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7">
    <font>
      <sz val="11"/>
      <name val="ＭＳ Ｐ明朝"/>
      <family val="1"/>
    </font>
    <font>
      <sz val="6"/>
      <name val="ＭＳ Ｐ明朝"/>
      <family val="1"/>
    </font>
    <font>
      <sz val="14"/>
      <name val="MS UI Gothic"/>
      <family val="3"/>
    </font>
    <font>
      <sz val="11"/>
      <name val="MS UI Gothic"/>
      <family val="3"/>
    </font>
    <font>
      <b/>
      <sz val="14"/>
      <name val="MS UI Gothic"/>
      <family val="3"/>
    </font>
    <font>
      <sz val="9"/>
      <name val="MS UI Gothic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>
      <alignment vertical="center" wrapTex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wrapText="1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2" borderId="17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</xdr:row>
      <xdr:rowOff>238125</xdr:rowOff>
    </xdr:from>
    <xdr:to>
      <xdr:col>7</xdr:col>
      <xdr:colOff>238125</xdr:colOff>
      <xdr:row>7</xdr:row>
      <xdr:rowOff>171450</xdr:rowOff>
    </xdr:to>
    <xdr:grpSp>
      <xdr:nvGrpSpPr>
        <xdr:cNvPr id="1" name="Group 41"/>
        <xdr:cNvGrpSpPr>
          <a:grpSpLocks/>
        </xdr:cNvGrpSpPr>
      </xdr:nvGrpSpPr>
      <xdr:grpSpPr>
        <a:xfrm>
          <a:off x="2209800" y="1552575"/>
          <a:ext cx="2809875" cy="1076325"/>
          <a:chOff x="287" y="179"/>
          <a:chExt cx="295" cy="113"/>
        </a:xfrm>
        <a:solidFill>
          <a:srgbClr val="FFFFFF"/>
        </a:solidFill>
      </xdr:grpSpPr>
      <xdr:grpSp>
        <xdr:nvGrpSpPr>
          <xdr:cNvPr id="2" name="Group 40"/>
          <xdr:cNvGrpSpPr>
            <a:grpSpLocks/>
          </xdr:cNvGrpSpPr>
        </xdr:nvGrpSpPr>
        <xdr:grpSpPr>
          <a:xfrm>
            <a:off x="303" y="179"/>
            <a:ext cx="267" cy="113"/>
            <a:chOff x="303" y="179"/>
            <a:chExt cx="267" cy="113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303" y="179"/>
              <a:ext cx="40" cy="113"/>
            </a:xfrm>
            <a:custGeom>
              <a:pathLst>
                <a:path h="205" w="70">
                  <a:moveTo>
                    <a:pt x="69" y="0"/>
                  </a:moveTo>
                  <a:cubicBezTo>
                    <a:pt x="35" y="1"/>
                    <a:pt x="2" y="30"/>
                    <a:pt x="1" y="48"/>
                  </a:cubicBezTo>
                  <a:cubicBezTo>
                    <a:pt x="0" y="66"/>
                    <a:pt x="1" y="136"/>
                    <a:pt x="1" y="153"/>
                  </a:cubicBezTo>
                  <a:cubicBezTo>
                    <a:pt x="3" y="174"/>
                    <a:pt x="19" y="204"/>
                    <a:pt x="70" y="205"/>
                  </a:cubicBezTo>
                  <a:cubicBezTo>
                    <a:pt x="70" y="150"/>
                    <a:pt x="69" y="19"/>
                    <a:pt x="69" y="0"/>
                  </a:cubicBez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4" name="AutoShape 3"/>
            <xdr:cNvSpPr>
              <a:spLocks/>
            </xdr:cNvSpPr>
          </xdr:nvSpPr>
          <xdr:spPr>
            <a:xfrm>
              <a:off x="343" y="205"/>
              <a:ext cx="67" cy="61"/>
            </a:xfrm>
            <a:custGeom>
              <a:pathLst>
                <a:path h="111" w="116">
                  <a:moveTo>
                    <a:pt x="116" y="18"/>
                  </a:moveTo>
                  <a:lnTo>
                    <a:pt x="109" y="10"/>
                  </a:lnTo>
                  <a:lnTo>
                    <a:pt x="10" y="10"/>
                  </a:lnTo>
                  <a:lnTo>
                    <a:pt x="0" y="0"/>
                  </a:lnTo>
                  <a:lnTo>
                    <a:pt x="1" y="111"/>
                  </a:lnTo>
                  <a:lnTo>
                    <a:pt x="13" y="98"/>
                  </a:lnTo>
                  <a:lnTo>
                    <a:pt x="108" y="98"/>
                  </a:lnTo>
                  <a:lnTo>
                    <a:pt x="116" y="89"/>
                  </a:lnTo>
                  <a:lnTo>
                    <a:pt x="116" y="18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5" name="AutoShape 4"/>
            <xdr:cNvSpPr>
              <a:spLocks/>
            </xdr:cNvSpPr>
          </xdr:nvSpPr>
          <xdr:spPr>
            <a:xfrm>
              <a:off x="410" y="215"/>
              <a:ext cx="21" cy="40"/>
            </a:xfrm>
            <a:custGeom>
              <a:pathLst>
                <a:path h="71" w="37">
                  <a:moveTo>
                    <a:pt x="1" y="0"/>
                  </a:moveTo>
                  <a:lnTo>
                    <a:pt x="37" y="0"/>
                  </a:lnTo>
                  <a:lnTo>
                    <a:pt x="37" y="70"/>
                  </a:lnTo>
                  <a:lnTo>
                    <a:pt x="0" y="7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grpSp>
          <xdr:nvGrpSpPr>
            <xdr:cNvPr id="6" name="Group 38"/>
            <xdr:cNvGrpSpPr>
              <a:grpSpLocks/>
            </xdr:cNvGrpSpPr>
          </xdr:nvGrpSpPr>
          <xdr:grpSpPr>
            <a:xfrm>
              <a:off x="431" y="181"/>
              <a:ext cx="139" cy="110"/>
              <a:chOff x="431" y="181"/>
              <a:chExt cx="139" cy="110"/>
            </a:xfrm>
            <a:solidFill>
              <a:srgbClr val="FFFFFF"/>
            </a:solidFill>
          </xdr:grpSpPr>
          <xdr:grpSp>
            <xdr:nvGrpSpPr>
              <xdr:cNvPr id="7" name="Group 37"/>
              <xdr:cNvGrpSpPr>
                <a:grpSpLocks/>
              </xdr:cNvGrpSpPr>
            </xdr:nvGrpSpPr>
            <xdr:grpSpPr>
              <a:xfrm>
                <a:off x="431" y="181"/>
                <a:ext cx="72" cy="110"/>
                <a:chOff x="431" y="181"/>
                <a:chExt cx="72" cy="110"/>
              </a:xfrm>
              <a:solidFill>
                <a:srgbClr val="FFFFFF"/>
              </a:solidFill>
            </xdr:grpSpPr>
            <xdr:sp>
              <xdr:nvSpPr>
                <xdr:cNvPr id="8" name="AutoShape 7"/>
                <xdr:cNvSpPr>
                  <a:spLocks/>
                </xdr:cNvSpPr>
              </xdr:nvSpPr>
              <xdr:spPr>
                <a:xfrm>
                  <a:off x="431" y="181"/>
                  <a:ext cx="14" cy="110"/>
                </a:xfrm>
                <a:custGeom>
                  <a:pathLst>
                    <a:path h="201" w="24">
                      <a:moveTo>
                        <a:pt x="24" y="0"/>
                      </a:moveTo>
                      <a:lnTo>
                        <a:pt x="0" y="0"/>
                      </a:lnTo>
                      <a:lnTo>
                        <a:pt x="1" y="201"/>
                      </a:lnTo>
                      <a:lnTo>
                        <a:pt x="23" y="201"/>
                      </a:lnTo>
                      <a:lnTo>
                        <a:pt x="24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9" name="AutoShape 8"/>
                <xdr:cNvSpPr>
                  <a:spLocks/>
                </xdr:cNvSpPr>
              </xdr:nvSpPr>
              <xdr:spPr>
                <a:xfrm>
                  <a:off x="444" y="192"/>
                  <a:ext cx="8" cy="88"/>
                </a:xfrm>
                <a:custGeom>
                  <a:pathLst>
                    <a:path h="161" w="13">
                      <a:moveTo>
                        <a:pt x="1" y="0"/>
                      </a:moveTo>
                      <a:lnTo>
                        <a:pt x="13" y="0"/>
                      </a:lnTo>
                      <a:lnTo>
                        <a:pt x="13" y="161"/>
                      </a:lnTo>
                      <a:lnTo>
                        <a:pt x="0" y="161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grpSp>
              <xdr:nvGrpSpPr>
                <xdr:cNvPr id="10" name="Group 36"/>
                <xdr:cNvGrpSpPr>
                  <a:grpSpLocks/>
                </xdr:cNvGrpSpPr>
              </xdr:nvGrpSpPr>
              <xdr:grpSpPr>
                <a:xfrm>
                  <a:off x="452" y="185"/>
                  <a:ext cx="51" cy="101"/>
                  <a:chOff x="452" y="185"/>
                  <a:chExt cx="51" cy="101"/>
                </a:xfrm>
                <a:solidFill>
                  <a:srgbClr val="FFFFFF"/>
                </a:solidFill>
              </xdr:grpSpPr>
              <xdr:sp>
                <xdr:nvSpPr>
                  <xdr:cNvPr id="11" name="AutoShape 10"/>
                  <xdr:cNvSpPr>
                    <a:spLocks/>
                  </xdr:cNvSpPr>
                </xdr:nvSpPr>
                <xdr:spPr>
                  <a:xfrm>
                    <a:off x="452" y="185"/>
                    <a:ext cx="51" cy="101"/>
                  </a:xfrm>
                  <a:custGeom>
                    <a:pathLst>
                      <a:path h="185" w="87">
                        <a:moveTo>
                          <a:pt x="0" y="0"/>
                        </a:moveTo>
                        <a:lnTo>
                          <a:pt x="76" y="0"/>
                        </a:lnTo>
                        <a:lnTo>
                          <a:pt x="87" y="11"/>
                        </a:lnTo>
                        <a:lnTo>
                          <a:pt x="87" y="175"/>
                        </a:lnTo>
                        <a:lnTo>
                          <a:pt x="75" y="185"/>
                        </a:lnTo>
                        <a:lnTo>
                          <a:pt x="0" y="185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grpSp>
                <xdr:nvGrpSpPr>
                  <xdr:cNvPr id="12" name="Group 11"/>
                  <xdr:cNvGrpSpPr>
                    <a:grpSpLocks/>
                  </xdr:cNvGrpSpPr>
                </xdr:nvGrpSpPr>
                <xdr:grpSpPr>
                  <a:xfrm>
                    <a:off x="452" y="199"/>
                    <a:ext cx="51" cy="73"/>
                    <a:chOff x="508" y="563"/>
                    <a:chExt cx="87" cy="134"/>
                  </a:xfrm>
                  <a:solidFill>
                    <a:srgbClr val="FFFFFF"/>
                  </a:solidFill>
                </xdr:grpSpPr>
                <xdr:grpSp>
                  <xdr:nvGrpSpPr>
                    <xdr:cNvPr id="13" name="Group 12"/>
                    <xdr:cNvGrpSpPr>
                      <a:grpSpLocks/>
                    </xdr:cNvGrpSpPr>
                  </xdr:nvGrpSpPr>
                  <xdr:grpSpPr>
                    <a:xfrm>
                      <a:off x="508" y="563"/>
                      <a:ext cx="87" cy="24"/>
                      <a:chOff x="508" y="563"/>
                      <a:chExt cx="87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4" name="AutoShape 13"/>
                      <xdr:cNvSpPr>
                        <a:spLocks/>
                      </xdr:cNvSpPr>
                    </xdr:nvSpPr>
                    <xdr:spPr>
                      <a:xfrm>
                        <a:off x="584" y="563"/>
                        <a:ext cx="11" cy="24"/>
                      </a:xfrm>
                      <a:custGeom>
                        <a:pathLst>
                          <a:path h="24" w="11">
                            <a:moveTo>
                              <a:pt x="11" y="0"/>
                            </a:moveTo>
                            <a:lnTo>
                              <a:pt x="0" y="11"/>
                            </a:lnTo>
                            <a:lnTo>
                              <a:pt x="11" y="24"/>
                            </a:lnTo>
                          </a:path>
                        </a:pathLst>
                      </a:custGeom>
                      <a:solidFill>
                        <a:srgbClr val="FFFFFF"/>
                      </a:solidFill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明朝"/>
                            <a:ea typeface="ＭＳ Ｐ明朝"/>
                            <a:cs typeface="ＭＳ Ｐ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5" name="Line 14"/>
                      <xdr:cNvSpPr>
                        <a:spLocks/>
                      </xdr:cNvSpPr>
                    </xdr:nvSpPr>
                    <xdr:spPr>
                      <a:xfrm>
                        <a:off x="508" y="574"/>
                        <a:ext cx="76" cy="0"/>
                      </a:xfrm>
                      <a:prstGeom prst="line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明朝"/>
                            <a:ea typeface="ＭＳ Ｐ明朝"/>
                            <a:cs typeface="ＭＳ Ｐ明朝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6" name="AutoShape 15"/>
                    <xdr:cNvSpPr>
                      <a:spLocks/>
                    </xdr:cNvSpPr>
                  </xdr:nvSpPr>
                  <xdr:spPr>
                    <a:xfrm>
                      <a:off x="583" y="672"/>
                      <a:ext cx="12" cy="25"/>
                    </a:xfrm>
                    <a:custGeom>
                      <a:pathLst>
                        <a:path h="25" w="12">
                          <a:moveTo>
                            <a:pt x="12" y="0"/>
                          </a:moveTo>
                          <a:lnTo>
                            <a:pt x="0" y="11"/>
                          </a:lnTo>
                          <a:lnTo>
                            <a:pt x="12" y="25"/>
                          </a:lnTo>
                        </a:path>
                      </a:pathLst>
                    </a:custGeom>
                    <a:solidFill>
                      <a:srgbClr val="FFFFFF"/>
                    </a:solidFill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AutoShape 16"/>
                    <xdr:cNvSpPr>
                      <a:spLocks/>
                    </xdr:cNvSpPr>
                  </xdr:nvSpPr>
                  <xdr:spPr>
                    <a:xfrm>
                      <a:off x="508" y="683"/>
                      <a:ext cx="75" cy="1"/>
                    </a:xfrm>
                    <a:custGeom>
                      <a:pathLst>
                        <a:path h="1" w="75">
                          <a:moveTo>
                            <a:pt x="0" y="0"/>
                          </a:moveTo>
                          <a:lnTo>
                            <a:pt x="75" y="0"/>
                          </a:lnTo>
                        </a:path>
                      </a:pathLst>
                    </a:custGeom>
                    <a:solidFill>
                      <a:srgbClr val="FFFFFF"/>
                    </a:solidFill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</xdr:grpSp>
            </xdr:grpSp>
          </xdr:grpSp>
          <xdr:grpSp>
            <xdr:nvGrpSpPr>
              <xdr:cNvPr id="18" name="Group 17"/>
              <xdr:cNvGrpSpPr>
                <a:grpSpLocks/>
              </xdr:cNvGrpSpPr>
            </xdr:nvGrpSpPr>
            <xdr:grpSpPr>
              <a:xfrm>
                <a:off x="503" y="208"/>
                <a:ext cx="67" cy="53"/>
                <a:chOff x="596" y="575"/>
                <a:chExt cx="115" cy="96"/>
              </a:xfrm>
              <a:solidFill>
                <a:srgbClr val="FFFFFF"/>
              </a:solidFill>
            </xdr:grpSpPr>
            <xdr:sp>
              <xdr:nvSpPr>
                <xdr:cNvPr id="19" name="Rectangle 18"/>
                <xdr:cNvSpPr>
                  <a:spLocks/>
                </xdr:cNvSpPr>
              </xdr:nvSpPr>
              <xdr:spPr>
                <a:xfrm>
                  <a:off x="596" y="575"/>
                  <a:ext cx="19" cy="96"/>
                </a:xfrm>
                <a:prstGeom prst="rect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20" name="AutoShape 19"/>
                <xdr:cNvSpPr>
                  <a:spLocks/>
                </xdr:cNvSpPr>
              </xdr:nvSpPr>
              <xdr:spPr>
                <a:xfrm rot="16200000">
                  <a:off x="615" y="577"/>
                  <a:ext cx="14" cy="94"/>
                </a:xfrm>
                <a:prstGeom prst="trapezoid">
                  <a:avLst>
                    <a:gd name="adj" fmla="val -36365"/>
                  </a:avLst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grpSp>
              <xdr:nvGrpSpPr>
                <xdr:cNvPr id="21" name="Group 20"/>
                <xdr:cNvGrpSpPr>
                  <a:grpSpLocks/>
                </xdr:cNvGrpSpPr>
              </xdr:nvGrpSpPr>
              <xdr:grpSpPr>
                <a:xfrm>
                  <a:off x="629" y="581"/>
                  <a:ext cx="82" cy="90"/>
                  <a:chOff x="629" y="581"/>
                  <a:chExt cx="82" cy="90"/>
                </a:xfrm>
                <a:solidFill>
                  <a:srgbClr val="FFFFFF"/>
                </a:solidFill>
              </xdr:grpSpPr>
              <xdr:grpSp>
                <xdr:nvGrpSpPr>
                  <xdr:cNvPr id="22" name="Group 21"/>
                  <xdr:cNvGrpSpPr>
                    <a:grpSpLocks/>
                  </xdr:cNvGrpSpPr>
                </xdr:nvGrpSpPr>
                <xdr:grpSpPr>
                  <a:xfrm>
                    <a:off x="647" y="581"/>
                    <a:ext cx="53" cy="89"/>
                    <a:chOff x="647" y="581"/>
                    <a:chExt cx="53" cy="89"/>
                  </a:xfrm>
                  <a:solidFill>
                    <a:srgbClr val="FFFFFF"/>
                  </a:solidFill>
                </xdr:grpSpPr>
                <xdr:sp>
                  <xdr:nvSpPr>
                    <xdr:cNvPr id="23" name="Rectangle 22"/>
                    <xdr:cNvSpPr>
                      <a:spLocks/>
                    </xdr:cNvSpPr>
                  </xdr:nvSpPr>
                  <xdr:spPr>
                    <a:xfrm>
                      <a:off x="647" y="581"/>
                      <a:ext cx="53" cy="89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Line 23"/>
                    <xdr:cNvSpPr>
                      <a:spLocks/>
                    </xdr:cNvSpPr>
                  </xdr:nvSpPr>
                  <xdr:spPr>
                    <a:xfrm>
                      <a:off x="647" y="594"/>
                      <a:ext cx="53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24"/>
                    <xdr:cNvSpPr>
                      <a:spLocks/>
                    </xdr:cNvSpPr>
                  </xdr:nvSpPr>
                  <xdr:spPr>
                    <a:xfrm>
                      <a:off x="647" y="607"/>
                      <a:ext cx="53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Line 25"/>
                    <xdr:cNvSpPr>
                      <a:spLocks/>
                    </xdr:cNvSpPr>
                  </xdr:nvSpPr>
                  <xdr:spPr>
                    <a:xfrm>
                      <a:off x="647" y="621"/>
                      <a:ext cx="53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Line 26"/>
                    <xdr:cNvSpPr>
                      <a:spLocks/>
                    </xdr:cNvSpPr>
                  </xdr:nvSpPr>
                  <xdr:spPr>
                    <a:xfrm>
                      <a:off x="647" y="634"/>
                      <a:ext cx="53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Line 27"/>
                    <xdr:cNvSpPr>
                      <a:spLocks/>
                    </xdr:cNvSpPr>
                  </xdr:nvSpPr>
                  <xdr:spPr>
                    <a:xfrm>
                      <a:off x="647" y="648"/>
                      <a:ext cx="53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Line 28"/>
                    <xdr:cNvSpPr>
                      <a:spLocks/>
                    </xdr:cNvSpPr>
                  </xdr:nvSpPr>
                  <xdr:spPr>
                    <a:xfrm>
                      <a:off x="647" y="661"/>
                      <a:ext cx="53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0" name="AutoShape 29"/>
                  <xdr:cNvSpPr>
                    <a:spLocks/>
                  </xdr:cNvSpPr>
                </xdr:nvSpPr>
                <xdr:spPr>
                  <a:xfrm rot="16200000">
                    <a:off x="700" y="581"/>
                    <a:ext cx="11" cy="89"/>
                  </a:xfrm>
                  <a:prstGeom prst="trapezoid">
                    <a:avLst>
                      <a:gd name="adj" fmla="val -36365"/>
                    </a:avLst>
                  </a:pr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31" name="Rectangle 30"/>
                  <xdr:cNvSpPr>
                    <a:spLocks/>
                  </xdr:cNvSpPr>
                </xdr:nvSpPr>
                <xdr:spPr>
                  <a:xfrm>
                    <a:off x="629" y="594"/>
                    <a:ext cx="8" cy="62"/>
                  </a:xfrm>
                  <a:prstGeom prst="rect">
                    <a:avLst/>
                  </a:pr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32" name="AutoShape 31"/>
                  <xdr:cNvSpPr>
                    <a:spLocks/>
                  </xdr:cNvSpPr>
                </xdr:nvSpPr>
                <xdr:spPr>
                  <a:xfrm rot="5400000">
                    <a:off x="598" y="621"/>
                    <a:ext cx="90" cy="10"/>
                  </a:xfrm>
                  <a:prstGeom prst="trapezoid">
                    <a:avLst>
                      <a:gd name="adj" fmla="val -36365"/>
                    </a:avLst>
                  </a:pr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33" name="Line 35"/>
          <xdr:cNvSpPr>
            <a:spLocks/>
          </xdr:cNvSpPr>
        </xdr:nvSpPr>
        <xdr:spPr>
          <a:xfrm>
            <a:off x="287" y="236"/>
            <a:ext cx="29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104775</xdr:rowOff>
    </xdr:from>
    <xdr:to>
      <xdr:col>6</xdr:col>
      <xdr:colOff>47625</xdr:colOff>
      <xdr:row>9</xdr:row>
      <xdr:rowOff>276225</xdr:rowOff>
    </xdr:to>
    <xdr:grpSp>
      <xdr:nvGrpSpPr>
        <xdr:cNvPr id="1" name="Group 72"/>
        <xdr:cNvGrpSpPr>
          <a:grpSpLocks/>
        </xdr:cNvGrpSpPr>
      </xdr:nvGrpSpPr>
      <xdr:grpSpPr>
        <a:xfrm>
          <a:off x="2943225" y="3028950"/>
          <a:ext cx="2543175" cy="1085850"/>
          <a:chOff x="208" y="377"/>
          <a:chExt cx="267" cy="11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08" y="378"/>
            <a:ext cx="40" cy="113"/>
          </a:xfrm>
          <a:custGeom>
            <a:pathLst>
              <a:path h="205" w="70">
                <a:moveTo>
                  <a:pt x="69" y="0"/>
                </a:moveTo>
                <a:cubicBezTo>
                  <a:pt x="35" y="1"/>
                  <a:pt x="2" y="30"/>
                  <a:pt x="1" y="48"/>
                </a:cubicBezTo>
                <a:cubicBezTo>
                  <a:pt x="0" y="66"/>
                  <a:pt x="1" y="136"/>
                  <a:pt x="1" y="153"/>
                </a:cubicBezTo>
                <a:cubicBezTo>
                  <a:pt x="3" y="174"/>
                  <a:pt x="19" y="204"/>
                  <a:pt x="70" y="205"/>
                </a:cubicBezTo>
                <a:cubicBezTo>
                  <a:pt x="70" y="150"/>
                  <a:pt x="69" y="19"/>
                  <a:pt x="69" y="0"/>
                </a:cubicBez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48" y="403"/>
            <a:ext cx="67" cy="61"/>
          </a:xfrm>
          <a:custGeom>
            <a:pathLst>
              <a:path h="111" w="116">
                <a:moveTo>
                  <a:pt x="116" y="18"/>
                </a:moveTo>
                <a:lnTo>
                  <a:pt x="109" y="10"/>
                </a:lnTo>
                <a:lnTo>
                  <a:pt x="10" y="10"/>
                </a:lnTo>
                <a:lnTo>
                  <a:pt x="0" y="0"/>
                </a:lnTo>
                <a:lnTo>
                  <a:pt x="1" y="111"/>
                </a:lnTo>
                <a:lnTo>
                  <a:pt x="13" y="98"/>
                </a:lnTo>
                <a:lnTo>
                  <a:pt x="108" y="98"/>
                </a:lnTo>
                <a:lnTo>
                  <a:pt x="116" y="89"/>
                </a:lnTo>
                <a:lnTo>
                  <a:pt x="116" y="18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315" y="413"/>
            <a:ext cx="21" cy="40"/>
          </a:xfrm>
          <a:custGeom>
            <a:pathLst>
              <a:path h="71" w="37">
                <a:moveTo>
                  <a:pt x="1" y="0"/>
                </a:moveTo>
                <a:lnTo>
                  <a:pt x="37" y="0"/>
                </a:lnTo>
                <a:lnTo>
                  <a:pt x="37" y="70"/>
                </a:lnTo>
                <a:lnTo>
                  <a:pt x="0" y="71"/>
                </a:lnTo>
                <a:lnTo>
                  <a:pt x="1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grpSp>
        <xdr:nvGrpSpPr>
          <xdr:cNvPr id="5" name="Group 37"/>
          <xdr:cNvGrpSpPr>
            <a:grpSpLocks/>
          </xdr:cNvGrpSpPr>
        </xdr:nvGrpSpPr>
        <xdr:grpSpPr>
          <a:xfrm>
            <a:off x="336" y="377"/>
            <a:ext cx="139" cy="110"/>
            <a:chOff x="472" y="525"/>
            <a:chExt cx="239" cy="201"/>
          </a:xfrm>
          <a:solidFill>
            <a:srgbClr val="FFFFFF"/>
          </a:solidFill>
        </xdr:grpSpPr>
        <xdr:grpSp>
          <xdr:nvGrpSpPr>
            <xdr:cNvPr id="6" name="Group 21"/>
            <xdr:cNvGrpSpPr>
              <a:grpSpLocks/>
            </xdr:cNvGrpSpPr>
          </xdr:nvGrpSpPr>
          <xdr:grpSpPr>
            <a:xfrm>
              <a:off x="472" y="525"/>
              <a:ext cx="123" cy="201"/>
              <a:chOff x="472" y="525"/>
              <a:chExt cx="123" cy="201"/>
            </a:xfrm>
            <a:solidFill>
              <a:srgbClr val="FFFFFF"/>
            </a:solidFill>
          </xdr:grpSpPr>
          <xdr:sp>
            <xdr:nvSpPr>
              <xdr:cNvPr id="7" name="AutoShape 8"/>
              <xdr:cNvSpPr>
                <a:spLocks/>
              </xdr:cNvSpPr>
            </xdr:nvSpPr>
            <xdr:spPr>
              <a:xfrm>
                <a:off x="472" y="525"/>
                <a:ext cx="24" cy="201"/>
              </a:xfrm>
              <a:custGeom>
                <a:pathLst>
                  <a:path h="201" w="24">
                    <a:moveTo>
                      <a:pt x="24" y="0"/>
                    </a:moveTo>
                    <a:lnTo>
                      <a:pt x="0" y="0"/>
                    </a:lnTo>
                    <a:lnTo>
                      <a:pt x="1" y="201"/>
                    </a:lnTo>
                    <a:lnTo>
                      <a:pt x="23" y="201"/>
                    </a:lnTo>
                    <a:lnTo>
                      <a:pt x="24" y="0"/>
                    </a:lnTo>
                    <a:close/>
                  </a:path>
                </a:pathLst>
              </a:cu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8" name="AutoShape 9"/>
              <xdr:cNvSpPr>
                <a:spLocks/>
              </xdr:cNvSpPr>
            </xdr:nvSpPr>
            <xdr:spPr>
              <a:xfrm>
                <a:off x="495" y="547"/>
                <a:ext cx="13" cy="161"/>
              </a:xfrm>
              <a:custGeom>
                <a:pathLst>
                  <a:path h="161" w="13">
                    <a:moveTo>
                      <a:pt x="1" y="0"/>
                    </a:moveTo>
                    <a:lnTo>
                      <a:pt x="13" y="0"/>
                    </a:lnTo>
                    <a:lnTo>
                      <a:pt x="13" y="161"/>
                    </a:lnTo>
                    <a:lnTo>
                      <a:pt x="0" y="161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grpSp>
            <xdr:nvGrpSpPr>
              <xdr:cNvPr id="9" name="Group 20"/>
              <xdr:cNvGrpSpPr>
                <a:grpSpLocks/>
              </xdr:cNvGrpSpPr>
            </xdr:nvGrpSpPr>
            <xdr:grpSpPr>
              <a:xfrm>
                <a:off x="508" y="536"/>
                <a:ext cx="87" cy="185"/>
                <a:chOff x="508" y="536"/>
                <a:chExt cx="87" cy="185"/>
              </a:xfrm>
              <a:solidFill>
                <a:srgbClr val="FFFFFF"/>
              </a:solidFill>
            </xdr:grpSpPr>
            <xdr:sp>
              <xdr:nvSpPr>
                <xdr:cNvPr id="10" name="AutoShape 10"/>
                <xdr:cNvSpPr>
                  <a:spLocks/>
                </xdr:cNvSpPr>
              </xdr:nvSpPr>
              <xdr:spPr>
                <a:xfrm>
                  <a:off x="508" y="536"/>
                  <a:ext cx="87" cy="185"/>
                </a:xfrm>
                <a:custGeom>
                  <a:pathLst>
                    <a:path h="185" w="87">
                      <a:moveTo>
                        <a:pt x="0" y="0"/>
                      </a:moveTo>
                      <a:lnTo>
                        <a:pt x="76" y="0"/>
                      </a:lnTo>
                      <a:lnTo>
                        <a:pt x="87" y="11"/>
                      </a:lnTo>
                      <a:lnTo>
                        <a:pt x="87" y="175"/>
                      </a:lnTo>
                      <a:lnTo>
                        <a:pt x="75" y="185"/>
                      </a:lnTo>
                      <a:lnTo>
                        <a:pt x="0" y="18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grpSp>
              <xdr:nvGrpSpPr>
                <xdr:cNvPr id="11" name="Group 19"/>
                <xdr:cNvGrpSpPr>
                  <a:grpSpLocks/>
                </xdr:cNvGrpSpPr>
              </xdr:nvGrpSpPr>
              <xdr:grpSpPr>
                <a:xfrm>
                  <a:off x="508" y="563"/>
                  <a:ext cx="87" cy="134"/>
                  <a:chOff x="508" y="563"/>
                  <a:chExt cx="87" cy="134"/>
                </a:xfrm>
                <a:solidFill>
                  <a:srgbClr val="FFFFFF"/>
                </a:solidFill>
              </xdr:grpSpPr>
              <xdr:grpSp>
                <xdr:nvGrpSpPr>
                  <xdr:cNvPr id="12" name="Group 14"/>
                  <xdr:cNvGrpSpPr>
                    <a:grpSpLocks/>
                  </xdr:cNvGrpSpPr>
                </xdr:nvGrpSpPr>
                <xdr:grpSpPr>
                  <a:xfrm>
                    <a:off x="508" y="563"/>
                    <a:ext cx="87" cy="24"/>
                    <a:chOff x="508" y="563"/>
                    <a:chExt cx="87" cy="24"/>
                  </a:xfrm>
                  <a:solidFill>
                    <a:srgbClr val="FFFFFF"/>
                  </a:solidFill>
                </xdr:grpSpPr>
                <xdr:sp>
                  <xdr:nvSpPr>
                    <xdr:cNvPr id="13" name="AutoShape 12"/>
                    <xdr:cNvSpPr>
                      <a:spLocks/>
                    </xdr:cNvSpPr>
                  </xdr:nvSpPr>
                  <xdr:spPr>
                    <a:xfrm>
                      <a:off x="584" y="563"/>
                      <a:ext cx="11" cy="24"/>
                    </a:xfrm>
                    <a:custGeom>
                      <a:pathLst>
                        <a:path h="24" w="11">
                          <a:moveTo>
                            <a:pt x="11" y="0"/>
                          </a:moveTo>
                          <a:lnTo>
                            <a:pt x="0" y="11"/>
                          </a:lnTo>
                          <a:lnTo>
                            <a:pt x="11" y="24"/>
                          </a:lnTo>
                        </a:path>
                      </a:pathLst>
                    </a:custGeom>
                    <a:solidFill>
                      <a:srgbClr val="FFFFFF"/>
                    </a:solidFill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Line 13"/>
                    <xdr:cNvSpPr>
                      <a:spLocks/>
                    </xdr:cNvSpPr>
                  </xdr:nvSpPr>
                  <xdr:spPr>
                    <a:xfrm>
                      <a:off x="508" y="574"/>
                      <a:ext cx="76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5" name="AutoShape 16"/>
                  <xdr:cNvSpPr>
                    <a:spLocks/>
                  </xdr:cNvSpPr>
                </xdr:nvSpPr>
                <xdr:spPr>
                  <a:xfrm>
                    <a:off x="583" y="672"/>
                    <a:ext cx="12" cy="25"/>
                  </a:xfrm>
                  <a:custGeom>
                    <a:pathLst>
                      <a:path h="25" w="12">
                        <a:moveTo>
                          <a:pt x="12" y="0"/>
                        </a:moveTo>
                        <a:lnTo>
                          <a:pt x="0" y="11"/>
                        </a:lnTo>
                        <a:lnTo>
                          <a:pt x="12" y="25"/>
                        </a:lnTo>
                      </a:path>
                    </a:pathLst>
                  </a:cu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16" name="AutoShape 17"/>
                  <xdr:cNvSpPr>
                    <a:spLocks/>
                  </xdr:cNvSpPr>
                </xdr:nvSpPr>
                <xdr:spPr>
                  <a:xfrm>
                    <a:off x="508" y="683"/>
                    <a:ext cx="75" cy="1"/>
                  </a:xfrm>
                  <a:custGeom>
                    <a:pathLst>
                      <a:path h="1" w="75">
                        <a:moveTo>
                          <a:pt x="0" y="0"/>
                        </a:moveTo>
                        <a:lnTo>
                          <a:pt x="75" y="0"/>
                        </a:lnTo>
                      </a:path>
                    </a:pathLst>
                  </a:cu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7" name="Group 36"/>
            <xdr:cNvGrpSpPr>
              <a:grpSpLocks/>
            </xdr:cNvGrpSpPr>
          </xdr:nvGrpSpPr>
          <xdr:grpSpPr>
            <a:xfrm>
              <a:off x="595" y="575"/>
              <a:ext cx="116" cy="96"/>
              <a:chOff x="596" y="575"/>
              <a:chExt cx="115" cy="96"/>
            </a:xfrm>
            <a:solidFill>
              <a:srgbClr val="FFFFFF"/>
            </a:solidFill>
          </xdr:grpSpPr>
          <xdr:sp>
            <xdr:nvSpPr>
              <xdr:cNvPr id="18" name="Rectangle 22"/>
              <xdr:cNvSpPr>
                <a:spLocks/>
              </xdr:cNvSpPr>
            </xdr:nvSpPr>
            <xdr:spPr>
              <a:xfrm>
                <a:off x="596" y="575"/>
                <a:ext cx="19" cy="96"/>
              </a:xfrm>
              <a:prstGeom prst="rect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9" name="AutoShape 31"/>
              <xdr:cNvSpPr>
                <a:spLocks/>
              </xdr:cNvSpPr>
            </xdr:nvSpPr>
            <xdr:spPr>
              <a:xfrm rot="16200000">
                <a:off x="615" y="577"/>
                <a:ext cx="14" cy="94"/>
              </a:xfrm>
              <a:prstGeom prst="trapezoid">
                <a:avLst>
                  <a:gd name="adj" fmla="val -36365"/>
                </a:avLst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grpSp>
            <xdr:nvGrpSpPr>
              <xdr:cNvPr id="20" name="Group 35"/>
              <xdr:cNvGrpSpPr>
                <a:grpSpLocks/>
              </xdr:cNvGrpSpPr>
            </xdr:nvGrpSpPr>
            <xdr:grpSpPr>
              <a:xfrm>
                <a:off x="629" y="581"/>
                <a:ext cx="82" cy="90"/>
                <a:chOff x="629" y="581"/>
                <a:chExt cx="82" cy="90"/>
              </a:xfrm>
              <a:solidFill>
                <a:srgbClr val="FFFFFF"/>
              </a:solidFill>
            </xdr:grpSpPr>
            <xdr:grpSp>
              <xdr:nvGrpSpPr>
                <xdr:cNvPr id="21" name="Group 34"/>
                <xdr:cNvGrpSpPr>
                  <a:grpSpLocks/>
                </xdr:cNvGrpSpPr>
              </xdr:nvGrpSpPr>
              <xdr:grpSpPr>
                <a:xfrm>
                  <a:off x="647" y="581"/>
                  <a:ext cx="53" cy="89"/>
                  <a:chOff x="647" y="581"/>
                  <a:chExt cx="53" cy="89"/>
                </a:xfrm>
                <a:solidFill>
                  <a:srgbClr val="FFFFFF"/>
                </a:solidFill>
              </xdr:grpSpPr>
              <xdr:sp>
                <xdr:nvSpPr>
                  <xdr:cNvPr id="22" name="Rectangle 23"/>
                  <xdr:cNvSpPr>
                    <a:spLocks/>
                  </xdr:cNvSpPr>
                </xdr:nvSpPr>
                <xdr:spPr>
                  <a:xfrm>
                    <a:off x="647" y="581"/>
                    <a:ext cx="53" cy="89"/>
                  </a:xfrm>
                  <a:prstGeom prst="rect">
                    <a:avLst/>
                  </a:pr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647" y="594"/>
                    <a:ext cx="53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647" y="607"/>
                    <a:ext cx="53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47" y="621"/>
                    <a:ext cx="53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26" name="Line 27"/>
                  <xdr:cNvSpPr>
                    <a:spLocks/>
                  </xdr:cNvSpPr>
                </xdr:nvSpPr>
                <xdr:spPr>
                  <a:xfrm>
                    <a:off x="647" y="634"/>
                    <a:ext cx="53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27" name="Line 28"/>
                  <xdr:cNvSpPr>
                    <a:spLocks/>
                  </xdr:cNvSpPr>
                </xdr:nvSpPr>
                <xdr:spPr>
                  <a:xfrm>
                    <a:off x="647" y="648"/>
                    <a:ext cx="53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  <xdr:sp>
                <xdr:nvSpPr>
                  <xdr:cNvPr id="28" name="Line 29"/>
                  <xdr:cNvSpPr>
                    <a:spLocks/>
                  </xdr:cNvSpPr>
                </xdr:nvSpPr>
                <xdr:spPr>
                  <a:xfrm>
                    <a:off x="647" y="661"/>
                    <a:ext cx="53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</xdr:grpSp>
            <xdr:sp>
              <xdr:nvSpPr>
                <xdr:cNvPr id="29" name="AutoShape 30"/>
                <xdr:cNvSpPr>
                  <a:spLocks/>
                </xdr:cNvSpPr>
              </xdr:nvSpPr>
              <xdr:spPr>
                <a:xfrm rot="16200000">
                  <a:off x="700" y="581"/>
                  <a:ext cx="11" cy="89"/>
                </a:xfrm>
                <a:prstGeom prst="trapezoid">
                  <a:avLst>
                    <a:gd name="adj" fmla="val -36365"/>
                  </a:avLst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30" name="Rectangle 32"/>
                <xdr:cNvSpPr>
                  <a:spLocks/>
                </xdr:cNvSpPr>
              </xdr:nvSpPr>
              <xdr:spPr>
                <a:xfrm>
                  <a:off x="629" y="594"/>
                  <a:ext cx="8" cy="62"/>
                </a:xfrm>
                <a:prstGeom prst="rect">
                  <a:avLst/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31" name="AutoShape 33"/>
                <xdr:cNvSpPr>
                  <a:spLocks/>
                </xdr:cNvSpPr>
              </xdr:nvSpPr>
              <xdr:spPr>
                <a:xfrm rot="5400000">
                  <a:off x="598" y="621"/>
                  <a:ext cx="90" cy="10"/>
                </a:xfrm>
                <a:prstGeom prst="trapezoid">
                  <a:avLst>
                    <a:gd name="adj" fmla="val -36365"/>
                  </a:avLst>
                </a:prstGeom>
                <a:solidFill>
                  <a:srgbClr val="FFFFFF"/>
                </a:solidFill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64"/>
  <sheetViews>
    <sheetView showGridLines="0" view="pageBreakPreview" zoomScaleSheetLayoutView="100" workbookViewId="0" topLeftCell="A16">
      <selection activeCell="A2" sqref="A2"/>
    </sheetView>
  </sheetViews>
  <sheetFormatPr defaultColWidth="9.00390625" defaultRowHeight="36" customHeight="1"/>
  <cols>
    <col min="1" max="1" width="4.50390625" style="2" customWidth="1"/>
    <col min="2" max="2" width="7.625" style="2" customWidth="1"/>
    <col min="3" max="9" width="10.125" style="2" customWidth="1"/>
    <col min="10" max="10" width="12.375" style="2" customWidth="1"/>
    <col min="11" max="11" width="6.00390625" style="2" customWidth="1"/>
    <col min="12" max="19" width="9.625" style="2" hidden="1" customWidth="1"/>
    <col min="20" max="20" width="11.875" style="2" customWidth="1"/>
    <col min="21" max="16384" width="9.00390625" style="2" customWidth="1"/>
  </cols>
  <sheetData>
    <row r="1" ht="13.5" customHeight="1"/>
    <row r="2" ht="30" customHeight="1"/>
    <row r="3" spans="3:4" ht="30" customHeight="1">
      <c r="C3" s="11" t="s">
        <v>2</v>
      </c>
      <c r="D3" s="1"/>
    </row>
    <row r="4" spans="3:8" ht="30" customHeight="1">
      <c r="C4" s="11"/>
      <c r="D4" s="1"/>
      <c r="G4" s="18"/>
      <c r="H4" s="19"/>
    </row>
    <row r="5" spans="3:4" ht="30" customHeight="1">
      <c r="C5" s="11"/>
      <c r="D5" s="1"/>
    </row>
    <row r="6" spans="3:4" ht="30" customHeight="1">
      <c r="C6" s="11"/>
      <c r="D6" s="1"/>
    </row>
    <row r="7" spans="3:4" ht="30" customHeight="1">
      <c r="C7" s="11"/>
      <c r="D7" s="1"/>
    </row>
    <row r="8" spans="3:4" ht="30" customHeight="1">
      <c r="C8" s="11"/>
      <c r="D8" s="1"/>
    </row>
    <row r="9" spans="3:4" ht="30" customHeight="1" thickBot="1">
      <c r="C9" s="11"/>
      <c r="D9" s="1"/>
    </row>
    <row r="10" spans="3:19" ht="30" customHeight="1" thickBot="1">
      <c r="C10" s="3" t="s">
        <v>3</v>
      </c>
      <c r="D10" s="5" t="s">
        <v>4</v>
      </c>
      <c r="E10" s="5" t="s">
        <v>6</v>
      </c>
      <c r="F10" s="5" t="s">
        <v>7</v>
      </c>
      <c r="G10" s="5" t="s">
        <v>8</v>
      </c>
      <c r="H10" s="4" t="s">
        <v>5</v>
      </c>
      <c r="I10" s="43" t="s">
        <v>9</v>
      </c>
      <c r="J10" s="46" t="s">
        <v>26</v>
      </c>
      <c r="K10" s="7"/>
      <c r="M10" s="8"/>
      <c r="N10" s="8">
        <v>2</v>
      </c>
      <c r="O10" s="8">
        <v>3</v>
      </c>
      <c r="P10" s="8">
        <v>4</v>
      </c>
      <c r="Q10" s="8">
        <v>5</v>
      </c>
      <c r="R10" s="8">
        <v>6</v>
      </c>
      <c r="S10" s="8">
        <v>7</v>
      </c>
    </row>
    <row r="11" spans="3:19" ht="30" customHeight="1" thickTop="1">
      <c r="C11" s="22" t="s">
        <v>24</v>
      </c>
      <c r="D11" s="23">
        <v>65</v>
      </c>
      <c r="E11" s="24">
        <f>IF(D11="","",VLOOKUP(D11,$M$31:$S$64,$L11,FALSE))</f>
        <v>508</v>
      </c>
      <c r="F11" s="25">
        <f>IF(C11="","",IF(C11="M16",57,IF(C11="M20",97,IF(C11="M22",137,IF(C11="M24",201,IF(C11="M27",275,IF(C11="M30",356)))))))</f>
        <v>137</v>
      </c>
      <c r="G11" s="25">
        <f>IF(C11="","",IF(C11="M16",20,IF(C11="M20",32,IF(C11="M22",52,IF(C11="M24",62,IF(C11="M27",87,IF(C11="M30",130)))))))</f>
        <v>52</v>
      </c>
      <c r="H11" s="26">
        <v>500</v>
      </c>
      <c r="I11" s="40">
        <f>IF(E11="","",H11*E11/1000)</f>
        <v>254</v>
      </c>
      <c r="J11" s="44" t="str">
        <f>IF(C11="","",IF(C11="M16","27mmです",IF(C11="M20","32mmです",IF(C11="M22","36mmです",IF(C11="M24","41mmです",IF(C11="M27","46mmです",IF(C11="M30","50mmです")))))))</f>
        <v>36mmです</v>
      </c>
      <c r="K11" s="7"/>
      <c r="L11" s="2">
        <f>IF(C11="M16",2,IF(C11="M20",3,IF(C11="M22",4,IF(C11="M24",5,IF(C11="M27",6,IF(C11="M30",7))))))</f>
        <v>4</v>
      </c>
      <c r="M11" s="8"/>
      <c r="N11" s="8"/>
      <c r="O11" s="8"/>
      <c r="P11" s="8"/>
      <c r="Q11" s="8"/>
      <c r="R11" s="8"/>
      <c r="S11" s="8"/>
    </row>
    <row r="12" spans="3:19" ht="30" customHeight="1">
      <c r="C12" s="27" t="s">
        <v>24</v>
      </c>
      <c r="D12" s="28">
        <v>70</v>
      </c>
      <c r="E12" s="29">
        <f>IF(D12="","",VLOOKUP(D12,$M$31:$S$64,$L12,FALSE))</f>
        <v>523</v>
      </c>
      <c r="F12" s="30">
        <f>IF(C12="","",IF(C12="M16",57,IF(C12="M20",97,IF(C12="M22",137,IF(C12="M24",201,IF(C12="M27",275,IF(C12="M30",356)))))))</f>
        <v>137</v>
      </c>
      <c r="G12" s="30">
        <f>IF(C12="","",IF(C12="M16",20,IF(C12="M20",32,IF(C12="M22",52,IF(C12="M24",62,IF(C12="M27",87,IF(C12="M30",130)))))))</f>
        <v>52</v>
      </c>
      <c r="H12" s="31">
        <v>30</v>
      </c>
      <c r="I12" s="41">
        <f>IF(E12="","",H12*E12/1000)</f>
        <v>15.69</v>
      </c>
      <c r="J12" s="44" t="str">
        <f>IF(C12="","",IF(C12="M16","27mmです",IF(C12="M20","32mmです",IF(C12="M22","36mmです",IF(C12="M24","41mmです",IF(C12="M27","46mmです",IF(C12="M30","50mmです")))))))</f>
        <v>36mmです</v>
      </c>
      <c r="K12" s="7"/>
      <c r="L12" s="2">
        <f aca="true" t="shared" si="0" ref="L12:L28">IF(C12="M16",2,IF(C12="M20",3,IF(C12="M22",4,IF(C12="M24",5,IF(C12="M27",6,IF(C12="M30",7))))))</f>
        <v>4</v>
      </c>
      <c r="M12" s="8"/>
      <c r="N12" s="8"/>
      <c r="O12" s="8"/>
      <c r="P12" s="8"/>
      <c r="Q12" s="8"/>
      <c r="R12" s="8"/>
      <c r="S12" s="8"/>
    </row>
    <row r="13" spans="3:19" ht="30" customHeight="1">
      <c r="C13" s="27" t="s">
        <v>24</v>
      </c>
      <c r="D13" s="28">
        <v>80</v>
      </c>
      <c r="E13" s="29">
        <f aca="true" t="shared" si="1" ref="E13:E28">IF(D13="","",VLOOKUP(D13,$M$31:$S$64,$L13,FALSE))</f>
        <v>553</v>
      </c>
      <c r="F13" s="30">
        <f aca="true" t="shared" si="2" ref="F13:F29">IF(C13="","",IF(C13="M16",57,IF(C13="M20",97,IF(C13="M22",137,IF(C13="M24",201,IF(C13="M27",275,IF(C13="M30",356)))))))</f>
        <v>137</v>
      </c>
      <c r="G13" s="30">
        <f aca="true" t="shared" si="3" ref="G13:G29">IF(C13="","",IF(C13="M16",20,IF(C13="M20",32,IF(C13="M22",52,IF(C13="M24",62,IF(C13="M27",87,IF(C13="M30",130)))))))</f>
        <v>52</v>
      </c>
      <c r="H13" s="31">
        <v>30</v>
      </c>
      <c r="I13" s="41">
        <f aca="true" t="shared" si="4" ref="I13:I29">IF(E13="","",H13*E13/1000)</f>
        <v>16.59</v>
      </c>
      <c r="J13" s="44" t="str">
        <f aca="true" t="shared" si="5" ref="J13:J29">IF(C13="","",IF(C13="M16","27mmです",IF(C13="M20","32mmです",IF(C13="M22","36mmです",IF(C13="M24","41mmです",IF(C13="M27","46mmです",IF(C13="M30","50mmです")))))))</f>
        <v>36mmです</v>
      </c>
      <c r="K13" s="7"/>
      <c r="L13" s="2">
        <f>IF(C13="M16",2,IF(C13="M20",3,IF(C13="M22",4,IF(C13="M24",5,IF(C13="M27",6,IF(C13="M30",7))))))</f>
        <v>4</v>
      </c>
      <c r="M13" s="8"/>
      <c r="N13" s="8"/>
      <c r="O13" s="8"/>
      <c r="P13" s="8"/>
      <c r="Q13" s="8"/>
      <c r="R13" s="8"/>
      <c r="S13" s="8"/>
    </row>
    <row r="14" spans="3:19" ht="30" customHeight="1">
      <c r="C14" s="27" t="s">
        <v>24</v>
      </c>
      <c r="D14" s="28">
        <v>85</v>
      </c>
      <c r="E14" s="29">
        <f t="shared" si="1"/>
        <v>568</v>
      </c>
      <c r="F14" s="30">
        <f t="shared" si="2"/>
        <v>137</v>
      </c>
      <c r="G14" s="30">
        <f t="shared" si="3"/>
        <v>52</v>
      </c>
      <c r="H14" s="31">
        <v>30</v>
      </c>
      <c r="I14" s="41">
        <f t="shared" si="4"/>
        <v>17.04</v>
      </c>
      <c r="J14" s="44" t="str">
        <f t="shared" si="5"/>
        <v>36mmです</v>
      </c>
      <c r="K14" s="7"/>
      <c r="L14" s="2">
        <f t="shared" si="0"/>
        <v>4</v>
      </c>
      <c r="M14" s="8"/>
      <c r="N14" s="8"/>
      <c r="O14" s="8"/>
      <c r="P14" s="8"/>
      <c r="Q14" s="8"/>
      <c r="R14" s="8"/>
      <c r="S14" s="8"/>
    </row>
    <row r="15" spans="3:19" ht="30" customHeight="1">
      <c r="C15" s="27" t="s">
        <v>24</v>
      </c>
      <c r="D15" s="28">
        <v>90</v>
      </c>
      <c r="E15" s="29">
        <f t="shared" si="1"/>
        <v>583</v>
      </c>
      <c r="F15" s="30">
        <f t="shared" si="2"/>
        <v>137</v>
      </c>
      <c r="G15" s="30">
        <f t="shared" si="3"/>
        <v>52</v>
      </c>
      <c r="H15" s="31">
        <v>35</v>
      </c>
      <c r="I15" s="41">
        <f t="shared" si="4"/>
        <v>20.405</v>
      </c>
      <c r="J15" s="44" t="str">
        <f t="shared" si="5"/>
        <v>36mmです</v>
      </c>
      <c r="K15" s="7"/>
      <c r="L15" s="2">
        <f t="shared" si="0"/>
        <v>4</v>
      </c>
      <c r="M15" s="8"/>
      <c r="N15" s="8"/>
      <c r="O15" s="8"/>
      <c r="P15" s="8"/>
      <c r="Q15" s="8"/>
      <c r="R15" s="8"/>
      <c r="S15" s="8"/>
    </row>
    <row r="16" spans="3:19" ht="30" customHeight="1">
      <c r="C16" s="27" t="s">
        <v>24</v>
      </c>
      <c r="D16" s="28">
        <v>95</v>
      </c>
      <c r="E16" s="29">
        <f t="shared" si="1"/>
        <v>598</v>
      </c>
      <c r="F16" s="30">
        <f t="shared" si="2"/>
        <v>137</v>
      </c>
      <c r="G16" s="30">
        <f t="shared" si="3"/>
        <v>52</v>
      </c>
      <c r="H16" s="31">
        <v>40</v>
      </c>
      <c r="I16" s="41">
        <f t="shared" si="4"/>
        <v>23.92</v>
      </c>
      <c r="J16" s="44" t="str">
        <f t="shared" si="5"/>
        <v>36mmです</v>
      </c>
      <c r="K16" s="7"/>
      <c r="L16" s="2">
        <f t="shared" si="0"/>
        <v>4</v>
      </c>
      <c r="M16" s="8"/>
      <c r="N16" s="8"/>
      <c r="O16" s="8"/>
      <c r="P16" s="8"/>
      <c r="Q16" s="8"/>
      <c r="R16" s="8"/>
      <c r="S16" s="8"/>
    </row>
    <row r="17" spans="3:19" ht="30" customHeight="1">
      <c r="C17" s="27" t="s">
        <v>24</v>
      </c>
      <c r="D17" s="28">
        <v>110</v>
      </c>
      <c r="E17" s="29">
        <f t="shared" si="1"/>
        <v>643</v>
      </c>
      <c r="F17" s="30">
        <f t="shared" si="2"/>
        <v>137</v>
      </c>
      <c r="G17" s="30">
        <f t="shared" si="3"/>
        <v>52</v>
      </c>
      <c r="H17" s="31">
        <v>45</v>
      </c>
      <c r="I17" s="41">
        <f t="shared" si="4"/>
        <v>28.935</v>
      </c>
      <c r="J17" s="44" t="str">
        <f t="shared" si="5"/>
        <v>36mmです</v>
      </c>
      <c r="K17" s="7"/>
      <c r="L17" s="2">
        <f t="shared" si="0"/>
        <v>4</v>
      </c>
      <c r="M17" s="8"/>
      <c r="N17" s="8"/>
      <c r="O17" s="8"/>
      <c r="P17" s="8"/>
      <c r="Q17" s="8"/>
      <c r="R17" s="8"/>
      <c r="S17" s="8"/>
    </row>
    <row r="18" spans="3:19" ht="30" customHeight="1">
      <c r="C18" s="27" t="s">
        <v>24</v>
      </c>
      <c r="D18" s="28">
        <v>115</v>
      </c>
      <c r="E18" s="29">
        <f t="shared" si="1"/>
        <v>658</v>
      </c>
      <c r="F18" s="30">
        <f t="shared" si="2"/>
        <v>137</v>
      </c>
      <c r="G18" s="30">
        <f t="shared" si="3"/>
        <v>52</v>
      </c>
      <c r="H18" s="31">
        <v>50</v>
      </c>
      <c r="I18" s="41">
        <f t="shared" si="4"/>
        <v>32.9</v>
      </c>
      <c r="J18" s="44" t="str">
        <f t="shared" si="5"/>
        <v>36mmです</v>
      </c>
      <c r="K18" s="7"/>
      <c r="L18" s="2">
        <f t="shared" si="0"/>
        <v>4</v>
      </c>
      <c r="M18" s="8"/>
      <c r="N18" s="8"/>
      <c r="O18" s="8"/>
      <c r="P18" s="8"/>
      <c r="Q18" s="8"/>
      <c r="R18" s="8"/>
      <c r="S18" s="8"/>
    </row>
    <row r="19" spans="3:19" ht="30" customHeight="1">
      <c r="C19" s="27" t="s">
        <v>24</v>
      </c>
      <c r="D19" s="28">
        <v>120</v>
      </c>
      <c r="E19" s="29">
        <f t="shared" si="1"/>
        <v>673</v>
      </c>
      <c r="F19" s="30">
        <f t="shared" si="2"/>
        <v>137</v>
      </c>
      <c r="G19" s="30">
        <f t="shared" si="3"/>
        <v>52</v>
      </c>
      <c r="H19" s="31">
        <v>55</v>
      </c>
      <c r="I19" s="41">
        <f t="shared" si="4"/>
        <v>37.015</v>
      </c>
      <c r="J19" s="44" t="str">
        <f t="shared" si="5"/>
        <v>36mmです</v>
      </c>
      <c r="K19" s="7"/>
      <c r="L19" s="2">
        <f t="shared" si="0"/>
        <v>4</v>
      </c>
      <c r="M19" s="8"/>
      <c r="N19" s="8"/>
      <c r="O19" s="8"/>
      <c r="P19" s="8"/>
      <c r="Q19" s="8"/>
      <c r="R19" s="8"/>
      <c r="S19" s="8"/>
    </row>
    <row r="20" spans="3:19" ht="30" customHeight="1">
      <c r="C20" s="27" t="s">
        <v>24</v>
      </c>
      <c r="D20" s="28">
        <v>55</v>
      </c>
      <c r="E20" s="29">
        <f t="shared" si="1"/>
        <v>478</v>
      </c>
      <c r="F20" s="30">
        <f t="shared" si="2"/>
        <v>137</v>
      </c>
      <c r="G20" s="30">
        <f t="shared" si="3"/>
        <v>52</v>
      </c>
      <c r="H20" s="31">
        <v>100</v>
      </c>
      <c r="I20" s="41">
        <f t="shared" si="4"/>
        <v>47.8</v>
      </c>
      <c r="J20" s="44" t="str">
        <f t="shared" si="5"/>
        <v>36mmです</v>
      </c>
      <c r="K20" s="7"/>
      <c r="L20" s="2">
        <f t="shared" si="0"/>
        <v>4</v>
      </c>
      <c r="M20" s="8"/>
      <c r="N20" s="8"/>
      <c r="O20" s="8"/>
      <c r="P20" s="8"/>
      <c r="Q20" s="8"/>
      <c r="R20" s="8"/>
      <c r="S20" s="8"/>
    </row>
    <row r="21" spans="3:19" ht="30" customHeight="1">
      <c r="C21" s="27" t="s">
        <v>24</v>
      </c>
      <c r="D21" s="28">
        <v>80</v>
      </c>
      <c r="E21" s="29">
        <f t="shared" si="1"/>
        <v>553</v>
      </c>
      <c r="F21" s="30">
        <f t="shared" si="2"/>
        <v>137</v>
      </c>
      <c r="G21" s="30">
        <f t="shared" si="3"/>
        <v>52</v>
      </c>
      <c r="H21" s="31">
        <v>100</v>
      </c>
      <c r="I21" s="41">
        <f t="shared" si="4"/>
        <v>55.3</v>
      </c>
      <c r="J21" s="44" t="str">
        <f t="shared" si="5"/>
        <v>36mmです</v>
      </c>
      <c r="K21" s="7"/>
      <c r="L21" s="2">
        <f t="shared" si="0"/>
        <v>4</v>
      </c>
      <c r="M21" s="8"/>
      <c r="N21" s="8"/>
      <c r="O21" s="8"/>
      <c r="P21" s="8"/>
      <c r="Q21" s="8"/>
      <c r="R21" s="8"/>
      <c r="S21" s="8"/>
    </row>
    <row r="22" spans="3:19" ht="30" customHeight="1">
      <c r="C22" s="27"/>
      <c r="D22" s="28"/>
      <c r="E22" s="29">
        <f t="shared" si="1"/>
      </c>
      <c r="F22" s="30">
        <f t="shared" si="2"/>
      </c>
      <c r="G22" s="30">
        <f t="shared" si="3"/>
      </c>
      <c r="H22" s="31"/>
      <c r="I22" s="41">
        <f t="shared" si="4"/>
      </c>
      <c r="J22" s="44">
        <f t="shared" si="5"/>
      </c>
      <c r="K22" s="7"/>
      <c r="L22" s="2" t="b">
        <f t="shared" si="0"/>
        <v>0</v>
      </c>
      <c r="M22" s="8"/>
      <c r="N22" s="8"/>
      <c r="O22" s="8"/>
      <c r="P22" s="8"/>
      <c r="Q22" s="8"/>
      <c r="R22" s="8"/>
      <c r="S22" s="8"/>
    </row>
    <row r="23" spans="3:19" ht="30" customHeight="1">
      <c r="C23" s="27"/>
      <c r="D23" s="28"/>
      <c r="E23" s="29">
        <f t="shared" si="1"/>
      </c>
      <c r="F23" s="30">
        <f t="shared" si="2"/>
      </c>
      <c r="G23" s="30">
        <f t="shared" si="3"/>
      </c>
      <c r="H23" s="31"/>
      <c r="I23" s="41">
        <f t="shared" si="4"/>
      </c>
      <c r="J23" s="44">
        <f t="shared" si="5"/>
      </c>
      <c r="K23" s="7"/>
      <c r="L23" s="2" t="b">
        <f t="shared" si="0"/>
        <v>0</v>
      </c>
      <c r="M23" s="8"/>
      <c r="N23" s="8"/>
      <c r="O23" s="8"/>
      <c r="P23" s="8"/>
      <c r="Q23" s="8"/>
      <c r="R23" s="8"/>
      <c r="S23" s="8"/>
    </row>
    <row r="24" spans="3:19" ht="30" customHeight="1">
      <c r="C24" s="27"/>
      <c r="D24" s="28"/>
      <c r="E24" s="29">
        <f t="shared" si="1"/>
      </c>
      <c r="F24" s="30">
        <f t="shared" si="2"/>
      </c>
      <c r="G24" s="30">
        <f t="shared" si="3"/>
      </c>
      <c r="H24" s="31"/>
      <c r="I24" s="41">
        <f t="shared" si="4"/>
      </c>
      <c r="J24" s="44">
        <f t="shared" si="5"/>
      </c>
      <c r="K24" s="7"/>
      <c r="L24" s="2" t="b">
        <f t="shared" si="0"/>
        <v>0</v>
      </c>
      <c r="M24" s="8"/>
      <c r="N24" s="8"/>
      <c r="O24" s="8"/>
      <c r="P24" s="8"/>
      <c r="Q24" s="8"/>
      <c r="R24" s="8"/>
      <c r="S24" s="8"/>
    </row>
    <row r="25" spans="3:19" ht="30" customHeight="1">
      <c r="C25" s="27"/>
      <c r="D25" s="28"/>
      <c r="E25" s="29">
        <f t="shared" si="1"/>
      </c>
      <c r="F25" s="30">
        <f t="shared" si="2"/>
      </c>
      <c r="G25" s="30">
        <f t="shared" si="3"/>
      </c>
      <c r="H25" s="31"/>
      <c r="I25" s="41">
        <f t="shared" si="4"/>
      </c>
      <c r="J25" s="44">
        <f t="shared" si="5"/>
      </c>
      <c r="K25" s="7"/>
      <c r="L25" s="2" t="b">
        <f t="shared" si="0"/>
        <v>0</v>
      </c>
      <c r="M25" s="8"/>
      <c r="N25" s="8"/>
      <c r="O25" s="8"/>
      <c r="P25" s="8"/>
      <c r="Q25" s="8"/>
      <c r="R25" s="8"/>
      <c r="S25" s="8"/>
    </row>
    <row r="26" spans="3:19" ht="30" customHeight="1">
      <c r="C26" s="27"/>
      <c r="D26" s="28"/>
      <c r="E26" s="29">
        <f t="shared" si="1"/>
      </c>
      <c r="F26" s="30">
        <f t="shared" si="2"/>
      </c>
      <c r="G26" s="30">
        <f t="shared" si="3"/>
      </c>
      <c r="H26" s="31"/>
      <c r="I26" s="41">
        <f t="shared" si="4"/>
      </c>
      <c r="J26" s="44">
        <f t="shared" si="5"/>
      </c>
      <c r="K26" s="7"/>
      <c r="L26" s="2" t="b">
        <f t="shared" si="0"/>
        <v>0</v>
      </c>
      <c r="M26" s="8"/>
      <c r="N26" s="8"/>
      <c r="O26" s="8"/>
      <c r="P26" s="8"/>
      <c r="Q26" s="8"/>
      <c r="R26" s="8"/>
      <c r="S26" s="8"/>
    </row>
    <row r="27" spans="3:19" ht="30" customHeight="1">
      <c r="C27" s="27"/>
      <c r="D27" s="28"/>
      <c r="E27" s="29">
        <f t="shared" si="1"/>
      </c>
      <c r="F27" s="30">
        <f t="shared" si="2"/>
      </c>
      <c r="G27" s="30">
        <f t="shared" si="3"/>
      </c>
      <c r="H27" s="31"/>
      <c r="I27" s="41">
        <f t="shared" si="4"/>
      </c>
      <c r="J27" s="44">
        <f t="shared" si="5"/>
      </c>
      <c r="K27" s="7"/>
      <c r="L27" s="2" t="b">
        <f t="shared" si="0"/>
        <v>0</v>
      </c>
      <c r="M27" s="8"/>
      <c r="N27" s="8"/>
      <c r="O27" s="8"/>
      <c r="P27" s="8"/>
      <c r="Q27" s="8"/>
      <c r="R27" s="8"/>
      <c r="S27" s="8"/>
    </row>
    <row r="28" spans="3:19" ht="30" customHeight="1">
      <c r="C28" s="27"/>
      <c r="D28" s="28"/>
      <c r="E28" s="29">
        <f t="shared" si="1"/>
      </c>
      <c r="F28" s="30">
        <f t="shared" si="2"/>
      </c>
      <c r="G28" s="30">
        <f t="shared" si="3"/>
      </c>
      <c r="H28" s="31"/>
      <c r="I28" s="41">
        <f t="shared" si="4"/>
      </c>
      <c r="J28" s="44">
        <f t="shared" si="5"/>
      </c>
      <c r="K28" s="7"/>
      <c r="L28" s="2" t="b">
        <f t="shared" si="0"/>
        <v>0</v>
      </c>
      <c r="M28" s="8"/>
      <c r="N28" s="8"/>
      <c r="O28" s="8"/>
      <c r="P28" s="8"/>
      <c r="Q28" s="8"/>
      <c r="R28" s="8"/>
      <c r="S28" s="8"/>
    </row>
    <row r="29" spans="3:19" ht="30" customHeight="1" thickBot="1">
      <c r="C29" s="34"/>
      <c r="D29" s="35"/>
      <c r="E29" s="36">
        <f>IF(D29="","",VLOOKUP(D29,$M$31:$S$64,$L29,FALSE))</f>
      </c>
      <c r="F29" s="37">
        <f t="shared" si="2"/>
      </c>
      <c r="G29" s="37">
        <f t="shared" si="3"/>
      </c>
      <c r="H29" s="38"/>
      <c r="I29" s="42">
        <f t="shared" si="4"/>
      </c>
      <c r="J29" s="45">
        <f t="shared" si="5"/>
      </c>
      <c r="L29" s="2" t="b">
        <f>IF(C29="M16",2,IF(C29="M20",3,IF(C29="M22",4,IF(C29="M24",5,IF(C29="M27",6,IF(C29="M30",7))))))</f>
        <v>0</v>
      </c>
      <c r="M29" s="8"/>
      <c r="N29" s="8" t="s">
        <v>18</v>
      </c>
      <c r="O29" s="8" t="s">
        <v>19</v>
      </c>
      <c r="P29" s="8" t="s">
        <v>20</v>
      </c>
      <c r="Q29" s="8" t="s">
        <v>21</v>
      </c>
      <c r="R29" s="8" t="s">
        <v>22</v>
      </c>
      <c r="S29" s="8" t="s">
        <v>23</v>
      </c>
    </row>
    <row r="30" spans="3:19" ht="36" customHeight="1" thickBot="1" thickTop="1">
      <c r="C30" s="47" t="s">
        <v>25</v>
      </c>
      <c r="D30" s="48"/>
      <c r="E30" s="39"/>
      <c r="F30" s="39"/>
      <c r="G30" s="39"/>
      <c r="H30" s="32">
        <f>SUM(H11:H29)</f>
        <v>1015</v>
      </c>
      <c r="I30" s="33">
        <f>SUM(I11:I29)</f>
        <v>549.595</v>
      </c>
      <c r="M30" s="8"/>
      <c r="N30" s="8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8" t="s">
        <v>0</v>
      </c>
    </row>
    <row r="31" spans="4:19" ht="36" customHeight="1">
      <c r="D31" s="18"/>
      <c r="E31" s="19"/>
      <c r="F31" s="20"/>
      <c r="M31" s="8">
        <v>35</v>
      </c>
      <c r="N31" s="8">
        <v>185</v>
      </c>
      <c r="O31" s="21" t="s">
        <v>1</v>
      </c>
      <c r="P31" s="21" t="s">
        <v>1</v>
      </c>
      <c r="Q31" s="21" t="s">
        <v>1</v>
      </c>
      <c r="R31" s="21" t="s">
        <v>1</v>
      </c>
      <c r="S31" s="21" t="s">
        <v>1</v>
      </c>
    </row>
    <row r="32" spans="13:19" ht="36" customHeight="1">
      <c r="M32" s="8">
        <v>40</v>
      </c>
      <c r="N32" s="8">
        <v>191</v>
      </c>
      <c r="O32" s="8">
        <v>318</v>
      </c>
      <c r="P32" s="21" t="s">
        <v>1</v>
      </c>
      <c r="Q32" s="21" t="s">
        <v>1</v>
      </c>
      <c r="R32" s="21" t="s">
        <v>1</v>
      </c>
      <c r="S32" s="21" t="s">
        <v>1</v>
      </c>
    </row>
    <row r="33" spans="13:19" ht="36" customHeight="1">
      <c r="M33" s="8">
        <v>45</v>
      </c>
      <c r="N33" s="8">
        <v>199</v>
      </c>
      <c r="O33" s="8">
        <v>328</v>
      </c>
      <c r="P33" s="8">
        <v>449</v>
      </c>
      <c r="Q33" s="21" t="s">
        <v>1</v>
      </c>
      <c r="R33" s="21" t="s">
        <v>1</v>
      </c>
      <c r="S33" s="21" t="s">
        <v>1</v>
      </c>
    </row>
    <row r="34" spans="13:19" ht="36" customHeight="1">
      <c r="M34" s="8">
        <v>50</v>
      </c>
      <c r="N34" s="8">
        <v>207</v>
      </c>
      <c r="O34" s="8">
        <v>341</v>
      </c>
      <c r="P34" s="8">
        <v>463</v>
      </c>
      <c r="Q34" s="21" t="s">
        <v>1</v>
      </c>
      <c r="R34" s="21" t="s">
        <v>1</v>
      </c>
      <c r="S34" s="21" t="s">
        <v>1</v>
      </c>
    </row>
    <row r="35" spans="13:19" ht="42" customHeight="1">
      <c r="M35" s="8">
        <v>55</v>
      </c>
      <c r="N35" s="8">
        <v>215</v>
      </c>
      <c r="O35" s="8">
        <v>354</v>
      </c>
      <c r="P35" s="8">
        <v>478</v>
      </c>
      <c r="Q35" s="21">
        <v>631</v>
      </c>
      <c r="R35" s="21" t="s">
        <v>1</v>
      </c>
      <c r="S35" s="21" t="s">
        <v>1</v>
      </c>
    </row>
    <row r="36" spans="13:19" ht="36" customHeight="1">
      <c r="M36" s="8">
        <v>60</v>
      </c>
      <c r="N36" s="8">
        <v>223</v>
      </c>
      <c r="O36" s="8">
        <v>367</v>
      </c>
      <c r="P36" s="8">
        <v>493</v>
      </c>
      <c r="Q36" s="8">
        <v>649</v>
      </c>
      <c r="R36" s="21" t="s">
        <v>1</v>
      </c>
      <c r="S36" s="21" t="s">
        <v>1</v>
      </c>
    </row>
    <row r="37" spans="13:19" ht="36" customHeight="1">
      <c r="M37" s="8">
        <v>65</v>
      </c>
      <c r="N37" s="8">
        <v>231</v>
      </c>
      <c r="O37" s="8">
        <v>380</v>
      </c>
      <c r="P37" s="8">
        <v>508</v>
      </c>
      <c r="Q37" s="8">
        <v>667</v>
      </c>
      <c r="R37" s="21" t="s">
        <v>1</v>
      </c>
      <c r="S37" s="21" t="s">
        <v>1</v>
      </c>
    </row>
    <row r="38" spans="13:19" ht="36" customHeight="1">
      <c r="M38" s="8">
        <v>70</v>
      </c>
      <c r="N38" s="8">
        <v>239</v>
      </c>
      <c r="O38" s="8">
        <v>393</v>
      </c>
      <c r="P38" s="8">
        <v>523</v>
      </c>
      <c r="Q38" s="8">
        <v>685</v>
      </c>
      <c r="R38" s="21" t="s">
        <v>1</v>
      </c>
      <c r="S38" s="21" t="s">
        <v>1</v>
      </c>
    </row>
    <row r="39" spans="13:19" ht="36" customHeight="1">
      <c r="M39" s="8">
        <v>75</v>
      </c>
      <c r="N39" s="8">
        <v>247</v>
      </c>
      <c r="O39" s="8">
        <v>406</v>
      </c>
      <c r="P39" s="8">
        <v>538</v>
      </c>
      <c r="Q39" s="8">
        <v>703</v>
      </c>
      <c r="R39" s="21" t="s">
        <v>1</v>
      </c>
      <c r="S39" s="21" t="s">
        <v>1</v>
      </c>
    </row>
    <row r="40" spans="13:19" ht="36" customHeight="1">
      <c r="M40" s="8">
        <v>80</v>
      </c>
      <c r="N40" s="8">
        <v>255</v>
      </c>
      <c r="O40" s="8">
        <v>419</v>
      </c>
      <c r="P40" s="8">
        <v>553</v>
      </c>
      <c r="Q40" s="8">
        <v>721</v>
      </c>
      <c r="R40" s="8">
        <v>971</v>
      </c>
      <c r="S40" s="21">
        <v>1267</v>
      </c>
    </row>
    <row r="41" spans="13:19" ht="36" customHeight="1">
      <c r="M41" s="8">
        <v>85</v>
      </c>
      <c r="N41" s="21">
        <v>263</v>
      </c>
      <c r="O41" s="8">
        <v>432</v>
      </c>
      <c r="P41" s="8">
        <v>568</v>
      </c>
      <c r="Q41" s="8">
        <v>739</v>
      </c>
      <c r="R41" s="21" t="s">
        <v>1</v>
      </c>
      <c r="S41" s="21" t="s">
        <v>1</v>
      </c>
    </row>
    <row r="42" spans="13:19" ht="36" customHeight="1">
      <c r="M42" s="8">
        <v>90</v>
      </c>
      <c r="N42" s="21">
        <v>271</v>
      </c>
      <c r="O42" s="8">
        <v>445</v>
      </c>
      <c r="P42" s="8">
        <v>583</v>
      </c>
      <c r="Q42" s="8">
        <v>757</v>
      </c>
      <c r="R42" s="8">
        <v>1016</v>
      </c>
      <c r="S42" s="21">
        <v>1325</v>
      </c>
    </row>
    <row r="43" spans="13:19" ht="36" customHeight="1">
      <c r="M43" s="8">
        <v>95</v>
      </c>
      <c r="N43" s="21">
        <v>279</v>
      </c>
      <c r="O43" s="8">
        <v>458</v>
      </c>
      <c r="P43" s="8">
        <v>598</v>
      </c>
      <c r="Q43" s="8">
        <v>775</v>
      </c>
      <c r="R43" s="21" t="s">
        <v>1</v>
      </c>
      <c r="S43" s="21" t="s">
        <v>1</v>
      </c>
    </row>
    <row r="44" spans="13:19" ht="36" customHeight="1">
      <c r="M44" s="8">
        <v>100</v>
      </c>
      <c r="N44" s="21">
        <v>287</v>
      </c>
      <c r="O44" s="8">
        <v>471</v>
      </c>
      <c r="P44" s="8">
        <v>613</v>
      </c>
      <c r="Q44" s="8">
        <v>793</v>
      </c>
      <c r="R44" s="8">
        <v>1061</v>
      </c>
      <c r="S44" s="21">
        <v>1380</v>
      </c>
    </row>
    <row r="45" spans="13:19" ht="36" customHeight="1">
      <c r="M45" s="8">
        <v>105</v>
      </c>
      <c r="N45" s="21">
        <v>295</v>
      </c>
      <c r="O45" s="8">
        <v>484</v>
      </c>
      <c r="P45" s="8">
        <v>628</v>
      </c>
      <c r="Q45" s="8">
        <v>811</v>
      </c>
      <c r="R45" s="21" t="s">
        <v>1</v>
      </c>
      <c r="S45" s="21" t="s">
        <v>1</v>
      </c>
    </row>
    <row r="46" spans="13:19" ht="36" customHeight="1">
      <c r="M46" s="8">
        <v>110</v>
      </c>
      <c r="N46" s="21" t="s">
        <v>1</v>
      </c>
      <c r="O46" s="8">
        <v>497</v>
      </c>
      <c r="P46" s="8">
        <v>643</v>
      </c>
      <c r="Q46" s="8">
        <v>829</v>
      </c>
      <c r="R46" s="8">
        <v>1106</v>
      </c>
      <c r="S46" s="21">
        <v>1436</v>
      </c>
    </row>
    <row r="47" spans="13:19" ht="36" customHeight="1">
      <c r="M47" s="8">
        <v>115</v>
      </c>
      <c r="N47" s="21" t="s">
        <v>1</v>
      </c>
      <c r="O47" s="8">
        <v>510</v>
      </c>
      <c r="P47" s="8">
        <v>658</v>
      </c>
      <c r="Q47" s="8">
        <v>847</v>
      </c>
      <c r="R47" s="21" t="s">
        <v>1</v>
      </c>
      <c r="S47" s="21" t="s">
        <v>1</v>
      </c>
    </row>
    <row r="48" spans="13:19" ht="36" customHeight="1">
      <c r="M48" s="8">
        <v>120</v>
      </c>
      <c r="N48" s="21" t="s">
        <v>1</v>
      </c>
      <c r="O48" s="8">
        <v>523</v>
      </c>
      <c r="P48" s="8">
        <v>673</v>
      </c>
      <c r="Q48" s="8">
        <v>865</v>
      </c>
      <c r="R48" s="8">
        <v>1151</v>
      </c>
      <c r="S48" s="21">
        <v>1491</v>
      </c>
    </row>
    <row r="49" spans="13:19" ht="36" customHeight="1">
      <c r="M49" s="8">
        <v>125</v>
      </c>
      <c r="N49" s="21" t="s">
        <v>1</v>
      </c>
      <c r="O49" s="8">
        <v>536</v>
      </c>
      <c r="P49" s="8">
        <v>688</v>
      </c>
      <c r="Q49" s="8">
        <v>883</v>
      </c>
      <c r="R49" s="21" t="s">
        <v>1</v>
      </c>
      <c r="S49" s="21" t="s">
        <v>1</v>
      </c>
    </row>
    <row r="50" spans="13:19" ht="36" customHeight="1">
      <c r="M50" s="8">
        <v>130</v>
      </c>
      <c r="N50" s="21" t="s">
        <v>1</v>
      </c>
      <c r="O50" s="8">
        <v>549</v>
      </c>
      <c r="P50" s="8">
        <v>703</v>
      </c>
      <c r="Q50" s="8">
        <v>901</v>
      </c>
      <c r="R50" s="8">
        <v>1196</v>
      </c>
      <c r="S50" s="21">
        <v>1547</v>
      </c>
    </row>
    <row r="51" spans="13:19" ht="36" customHeight="1">
      <c r="M51" s="8">
        <v>135</v>
      </c>
      <c r="N51" s="21" t="s">
        <v>1</v>
      </c>
      <c r="O51" s="8">
        <v>562</v>
      </c>
      <c r="P51" s="8">
        <v>718</v>
      </c>
      <c r="Q51" s="8">
        <v>919</v>
      </c>
      <c r="R51" s="21" t="s">
        <v>1</v>
      </c>
      <c r="S51" s="21" t="s">
        <v>1</v>
      </c>
    </row>
    <row r="52" spans="13:19" ht="36" customHeight="1">
      <c r="M52" s="8">
        <v>140</v>
      </c>
      <c r="N52" s="21" t="s">
        <v>1</v>
      </c>
      <c r="O52" s="8">
        <v>575</v>
      </c>
      <c r="P52" s="8">
        <v>733</v>
      </c>
      <c r="Q52" s="8">
        <v>937</v>
      </c>
      <c r="R52" s="8">
        <v>1241</v>
      </c>
      <c r="S52" s="21">
        <v>1062</v>
      </c>
    </row>
    <row r="53" spans="13:19" ht="36" customHeight="1">
      <c r="M53" s="8">
        <v>145</v>
      </c>
      <c r="N53" s="21" t="s">
        <v>1</v>
      </c>
      <c r="O53" s="21" t="s">
        <v>1</v>
      </c>
      <c r="P53" s="8">
        <v>748</v>
      </c>
      <c r="Q53" s="8">
        <v>955</v>
      </c>
      <c r="R53" s="21" t="s">
        <v>1</v>
      </c>
      <c r="S53" s="21" t="s">
        <v>1</v>
      </c>
    </row>
    <row r="54" spans="13:19" ht="36" customHeight="1">
      <c r="M54" s="8">
        <v>150</v>
      </c>
      <c r="N54" s="21" t="s">
        <v>1</v>
      </c>
      <c r="O54" s="21" t="s">
        <v>1</v>
      </c>
      <c r="P54" s="8">
        <v>763</v>
      </c>
      <c r="Q54" s="8">
        <v>973</v>
      </c>
      <c r="R54" s="8">
        <v>1286</v>
      </c>
      <c r="S54" s="21">
        <v>1658</v>
      </c>
    </row>
    <row r="55" spans="13:19" ht="36" customHeight="1">
      <c r="M55" s="8">
        <v>155</v>
      </c>
      <c r="N55" s="21" t="s">
        <v>1</v>
      </c>
      <c r="O55" s="21" t="s">
        <v>1</v>
      </c>
      <c r="P55" s="8">
        <v>778</v>
      </c>
      <c r="Q55" s="8">
        <v>991</v>
      </c>
      <c r="R55" s="21" t="s">
        <v>1</v>
      </c>
      <c r="S55" s="21" t="s">
        <v>1</v>
      </c>
    </row>
    <row r="56" spans="13:19" ht="36" customHeight="1">
      <c r="M56" s="8">
        <v>160</v>
      </c>
      <c r="N56" s="21" t="s">
        <v>1</v>
      </c>
      <c r="O56" s="21" t="s">
        <v>1</v>
      </c>
      <c r="P56" s="8">
        <v>793</v>
      </c>
      <c r="Q56" s="8">
        <v>1009</v>
      </c>
      <c r="R56" s="8">
        <v>1331</v>
      </c>
      <c r="S56" s="21">
        <v>1713</v>
      </c>
    </row>
    <row r="57" spans="13:19" ht="36" customHeight="1">
      <c r="M57" s="8">
        <v>165</v>
      </c>
      <c r="N57" s="21" t="s">
        <v>1</v>
      </c>
      <c r="O57" s="21" t="s">
        <v>1</v>
      </c>
      <c r="P57" s="8">
        <v>808</v>
      </c>
      <c r="Q57" s="8">
        <v>1027</v>
      </c>
      <c r="R57" s="21" t="s">
        <v>1</v>
      </c>
      <c r="S57" s="21" t="s">
        <v>1</v>
      </c>
    </row>
    <row r="58" spans="13:19" ht="36" customHeight="1">
      <c r="M58" s="8">
        <v>170</v>
      </c>
      <c r="N58" s="21" t="s">
        <v>1</v>
      </c>
      <c r="O58" s="21" t="s">
        <v>1</v>
      </c>
      <c r="P58" s="8">
        <v>823</v>
      </c>
      <c r="Q58" s="8">
        <v>1045</v>
      </c>
      <c r="R58" s="8">
        <v>1376</v>
      </c>
      <c r="S58" s="21">
        <v>1768</v>
      </c>
    </row>
    <row r="59" spans="13:19" ht="36" customHeight="1">
      <c r="M59" s="8">
        <v>175</v>
      </c>
      <c r="N59" s="21" t="s">
        <v>1</v>
      </c>
      <c r="O59" s="21" t="s">
        <v>1</v>
      </c>
      <c r="P59" s="8">
        <v>838</v>
      </c>
      <c r="Q59" s="8">
        <v>1063</v>
      </c>
      <c r="R59" s="21" t="s">
        <v>1</v>
      </c>
      <c r="S59" s="21" t="s">
        <v>1</v>
      </c>
    </row>
    <row r="60" spans="13:19" ht="36" customHeight="1">
      <c r="M60" s="8">
        <v>180</v>
      </c>
      <c r="N60" s="21" t="s">
        <v>1</v>
      </c>
      <c r="O60" s="21" t="s">
        <v>1</v>
      </c>
      <c r="P60" s="8">
        <v>853</v>
      </c>
      <c r="Q60" s="8">
        <v>1081</v>
      </c>
      <c r="R60" s="8">
        <v>1421</v>
      </c>
      <c r="S60" s="21">
        <v>1824</v>
      </c>
    </row>
    <row r="61" spans="13:19" ht="36" customHeight="1">
      <c r="M61" s="8">
        <v>185</v>
      </c>
      <c r="N61" s="21" t="s">
        <v>1</v>
      </c>
      <c r="O61" s="21" t="s">
        <v>1</v>
      </c>
      <c r="P61" s="8">
        <v>868</v>
      </c>
      <c r="Q61" s="8">
        <v>1099</v>
      </c>
      <c r="R61" s="21" t="s">
        <v>1</v>
      </c>
      <c r="S61" s="21" t="s">
        <v>1</v>
      </c>
    </row>
    <row r="62" spans="13:19" ht="36" customHeight="1">
      <c r="M62" s="8">
        <v>190</v>
      </c>
      <c r="N62" s="21" t="s">
        <v>1</v>
      </c>
      <c r="O62" s="21" t="s">
        <v>1</v>
      </c>
      <c r="P62" s="8">
        <v>883</v>
      </c>
      <c r="Q62" s="8">
        <v>1117</v>
      </c>
      <c r="R62" s="8">
        <v>1446</v>
      </c>
      <c r="S62" s="21">
        <v>1879</v>
      </c>
    </row>
    <row r="63" spans="13:19" ht="36" customHeight="1">
      <c r="M63" s="8">
        <v>195</v>
      </c>
      <c r="N63" s="21" t="s">
        <v>1</v>
      </c>
      <c r="O63" s="21" t="s">
        <v>1</v>
      </c>
      <c r="P63" s="21" t="s">
        <v>1</v>
      </c>
      <c r="Q63" s="21" t="s">
        <v>1</v>
      </c>
      <c r="R63" s="21" t="s">
        <v>1</v>
      </c>
      <c r="S63" s="21" t="s">
        <v>1</v>
      </c>
    </row>
    <row r="64" spans="13:19" ht="36" customHeight="1">
      <c r="M64" s="8">
        <v>200</v>
      </c>
      <c r="N64" s="21" t="s">
        <v>1</v>
      </c>
      <c r="O64" s="21" t="s">
        <v>1</v>
      </c>
      <c r="P64" s="21" t="s">
        <v>1</v>
      </c>
      <c r="Q64" s="21" t="s">
        <v>1</v>
      </c>
      <c r="R64" s="21">
        <v>1511</v>
      </c>
      <c r="S64" s="21">
        <v>1935</v>
      </c>
    </row>
  </sheetData>
  <sheetProtection/>
  <mergeCells count="1">
    <mergeCell ref="C30:D30"/>
  </mergeCells>
  <dataValidations count="2">
    <dataValidation type="list" allowBlank="1" showInputMessage="1" showErrorMessage="1" sqref="D11:D29">
      <formula1>$M$31:$M$64</formula1>
    </dataValidation>
    <dataValidation type="list" allowBlank="1" showInputMessage="1" showErrorMessage="1" sqref="C11:C29">
      <formula1>$N$29:$S$29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60" verticalDpi="36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S4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36" customHeight="1"/>
  <cols>
    <col min="1" max="1" width="4.50390625" style="2" customWidth="1"/>
    <col min="2" max="2" width="9.00390625" style="2" customWidth="1"/>
    <col min="3" max="4" width="12.375" style="2" customWidth="1"/>
    <col min="5" max="5" width="22.00390625" style="2" customWidth="1"/>
    <col min="6" max="11" width="11.125" style="2" customWidth="1"/>
    <col min="12" max="12" width="0.2421875" style="2" customWidth="1"/>
    <col min="13" max="13" width="9.00390625" style="2" hidden="1" customWidth="1"/>
    <col min="14" max="19" width="10.125" style="2" hidden="1" customWidth="1"/>
    <col min="20" max="20" width="9.00390625" style="2" hidden="1" customWidth="1"/>
    <col min="21" max="16384" width="9.00390625" style="2" customWidth="1"/>
  </cols>
  <sheetData>
    <row r="3" spans="3:4" ht="36" customHeight="1" thickBot="1">
      <c r="C3" s="11" t="s">
        <v>2</v>
      </c>
      <c r="D3" s="1"/>
    </row>
    <row r="4" spans="3:19" ht="36" customHeight="1" thickBot="1">
      <c r="C4" s="3" t="s">
        <v>3</v>
      </c>
      <c r="D4" s="4" t="s">
        <v>4</v>
      </c>
      <c r="E4" s="4" t="s">
        <v>6</v>
      </c>
      <c r="F4" s="5" t="s">
        <v>7</v>
      </c>
      <c r="G4" s="5" t="s">
        <v>8</v>
      </c>
      <c r="H4" s="4" t="s">
        <v>5</v>
      </c>
      <c r="I4" s="6" t="s">
        <v>9</v>
      </c>
      <c r="J4" s="7"/>
      <c r="K4" s="7"/>
      <c r="M4" s="8"/>
      <c r="N4" s="8">
        <v>2</v>
      </c>
      <c r="O4" s="8">
        <v>3</v>
      </c>
      <c r="P4" s="8">
        <v>4</v>
      </c>
      <c r="Q4" s="8">
        <v>5</v>
      </c>
      <c r="R4" s="8">
        <v>6</v>
      </c>
      <c r="S4" s="8">
        <v>7</v>
      </c>
    </row>
    <row r="5" spans="3:19" ht="36" customHeight="1" thickBot="1" thickTop="1">
      <c r="C5" s="14" t="s">
        <v>17</v>
      </c>
      <c r="D5" s="12">
        <v>115</v>
      </c>
      <c r="E5" s="15">
        <f>VLOOKUP(D5,M7:S40,L5,FALSE)</f>
        <v>510</v>
      </c>
      <c r="F5" s="15">
        <f>IF(C5="M16",57,IF(C5="M20",97,IF(C5="M22",137,IF(C5="M24",201,IF(C5="M27",275,IF(C5="M30",356))))))</f>
        <v>97</v>
      </c>
      <c r="G5" s="15">
        <f>IF(C5="M16",20,IF(C5="M20",32,IF(C5="M22",52,IF(C5="M24",62,IF(C5="M27",87,IF(C5="M30",130))))))</f>
        <v>32</v>
      </c>
      <c r="H5" s="13">
        <v>1500</v>
      </c>
      <c r="I5" s="17">
        <f>H5*E5/1000</f>
        <v>765</v>
      </c>
      <c r="L5" s="2">
        <f>IF(C5="M16",2,IF(C5="M20",3,IF(C5="M22",4,IF(C5="M24",5,IF(C5="M27",6,IF(C5="M30",7))))))</f>
        <v>3</v>
      </c>
      <c r="M5" s="8"/>
      <c r="N5" s="8" t="s">
        <v>10</v>
      </c>
      <c r="O5" s="8" t="s">
        <v>11</v>
      </c>
      <c r="P5" s="8" t="s">
        <v>12</v>
      </c>
      <c r="Q5" s="8" t="s">
        <v>13</v>
      </c>
      <c r="R5" s="8" t="s">
        <v>14</v>
      </c>
      <c r="S5" s="8" t="s">
        <v>15</v>
      </c>
    </row>
    <row r="6" spans="13:19" ht="14.25" customHeight="1" thickBot="1">
      <c r="M6" s="8"/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</row>
    <row r="7" spans="4:19" ht="36" customHeight="1" thickBot="1">
      <c r="D7" s="9" t="str">
        <f>C5</f>
        <v>M20</v>
      </c>
      <c r="E7" s="10" t="s">
        <v>16</v>
      </c>
      <c r="F7" s="16" t="str">
        <f>IF(C5="M16","27mmです",IF(C5="M20","32mmです",IF(C5="M22","36mmです",IF(C5="M24","41mmです",IF(C5="M27","46mmです",IF(C5="M30","50mmです"))))))</f>
        <v>32mmです</v>
      </c>
      <c r="M7" s="8">
        <v>35</v>
      </c>
      <c r="N7" s="8">
        <v>185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</row>
    <row r="8" spans="13:19" ht="36" customHeight="1">
      <c r="M8" s="8">
        <v>40</v>
      </c>
      <c r="N8" s="8">
        <v>191</v>
      </c>
      <c r="O8" s="8">
        <v>318</v>
      </c>
      <c r="P8" s="8" t="s">
        <v>1</v>
      </c>
      <c r="Q8" s="8" t="s">
        <v>1</v>
      </c>
      <c r="R8" s="8" t="s">
        <v>1</v>
      </c>
      <c r="S8" s="8" t="s">
        <v>1</v>
      </c>
    </row>
    <row r="9" spans="13:19" ht="36" customHeight="1">
      <c r="M9" s="8">
        <v>45</v>
      </c>
      <c r="N9" s="8">
        <v>199</v>
      </c>
      <c r="O9" s="8">
        <v>328</v>
      </c>
      <c r="P9" s="8">
        <v>449</v>
      </c>
      <c r="Q9" s="8" t="s">
        <v>1</v>
      </c>
      <c r="R9" s="8" t="s">
        <v>1</v>
      </c>
      <c r="S9" s="8" t="s">
        <v>1</v>
      </c>
    </row>
    <row r="10" spans="13:19" ht="36" customHeight="1">
      <c r="M10" s="8">
        <v>50</v>
      </c>
      <c r="N10" s="8">
        <v>207</v>
      </c>
      <c r="O10" s="8">
        <v>341</v>
      </c>
      <c r="P10" s="8">
        <v>463</v>
      </c>
      <c r="Q10" s="8" t="s">
        <v>1</v>
      </c>
      <c r="R10" s="8" t="s">
        <v>1</v>
      </c>
      <c r="S10" s="8" t="s">
        <v>1</v>
      </c>
    </row>
    <row r="11" spans="13:19" ht="61.5" customHeight="1">
      <c r="M11" s="8">
        <v>55</v>
      </c>
      <c r="N11" s="8">
        <v>215</v>
      </c>
      <c r="O11" s="8">
        <v>354</v>
      </c>
      <c r="P11" s="8">
        <v>478</v>
      </c>
      <c r="Q11" s="8" t="s">
        <v>1</v>
      </c>
      <c r="R11" s="8" t="s">
        <v>1</v>
      </c>
      <c r="S11" s="8" t="s">
        <v>1</v>
      </c>
    </row>
    <row r="12" spans="13:19" ht="36" customHeight="1">
      <c r="M12" s="8">
        <v>60</v>
      </c>
      <c r="N12" s="8">
        <v>223</v>
      </c>
      <c r="O12" s="8">
        <v>367</v>
      </c>
      <c r="P12" s="8">
        <v>493</v>
      </c>
      <c r="Q12" s="8">
        <v>649</v>
      </c>
      <c r="R12" s="8" t="s">
        <v>1</v>
      </c>
      <c r="S12" s="8" t="s">
        <v>1</v>
      </c>
    </row>
    <row r="13" spans="13:19" ht="36" customHeight="1">
      <c r="M13" s="8">
        <v>65</v>
      </c>
      <c r="N13" s="8">
        <v>231</v>
      </c>
      <c r="O13" s="8">
        <v>380</v>
      </c>
      <c r="P13" s="8">
        <v>508</v>
      </c>
      <c r="Q13" s="8">
        <v>667</v>
      </c>
      <c r="R13" s="8" t="s">
        <v>1</v>
      </c>
      <c r="S13" s="8" t="s">
        <v>1</v>
      </c>
    </row>
    <row r="14" spans="13:19" ht="36" customHeight="1">
      <c r="M14" s="8">
        <v>70</v>
      </c>
      <c r="N14" s="8">
        <v>239</v>
      </c>
      <c r="O14" s="8">
        <v>393</v>
      </c>
      <c r="P14" s="8">
        <v>523</v>
      </c>
      <c r="Q14" s="8">
        <v>685</v>
      </c>
      <c r="R14" s="8" t="s">
        <v>1</v>
      </c>
      <c r="S14" s="8" t="s">
        <v>1</v>
      </c>
    </row>
    <row r="15" spans="13:19" ht="36" customHeight="1">
      <c r="M15" s="8">
        <v>75</v>
      </c>
      <c r="N15" s="8">
        <v>247</v>
      </c>
      <c r="O15" s="8">
        <v>406</v>
      </c>
      <c r="P15" s="8">
        <v>538</v>
      </c>
      <c r="Q15" s="8">
        <v>703</v>
      </c>
      <c r="R15" s="8" t="s">
        <v>1</v>
      </c>
      <c r="S15" s="8" t="s">
        <v>1</v>
      </c>
    </row>
    <row r="16" spans="13:19" ht="36" customHeight="1">
      <c r="M16" s="8">
        <v>80</v>
      </c>
      <c r="N16" s="8">
        <v>255</v>
      </c>
      <c r="O16" s="8">
        <v>419</v>
      </c>
      <c r="P16" s="8">
        <v>553</v>
      </c>
      <c r="Q16" s="8">
        <v>721</v>
      </c>
      <c r="R16" s="8">
        <v>971</v>
      </c>
      <c r="S16" s="8" t="s">
        <v>1</v>
      </c>
    </row>
    <row r="17" spans="13:19" ht="36" customHeight="1">
      <c r="M17" s="8">
        <v>85</v>
      </c>
      <c r="N17" s="8" t="s">
        <v>1</v>
      </c>
      <c r="O17" s="8">
        <v>432</v>
      </c>
      <c r="P17" s="8">
        <v>568</v>
      </c>
      <c r="Q17" s="8">
        <v>739</v>
      </c>
      <c r="R17" s="8" t="s">
        <v>1</v>
      </c>
      <c r="S17" s="8" t="s">
        <v>1</v>
      </c>
    </row>
    <row r="18" spans="13:19" ht="36" customHeight="1">
      <c r="M18" s="8">
        <v>90</v>
      </c>
      <c r="N18" s="8" t="s">
        <v>1</v>
      </c>
      <c r="O18" s="8">
        <v>445</v>
      </c>
      <c r="P18" s="8">
        <v>583</v>
      </c>
      <c r="Q18" s="8">
        <v>757</v>
      </c>
      <c r="R18" s="8">
        <v>1016</v>
      </c>
      <c r="S18" s="8" t="s">
        <v>1</v>
      </c>
    </row>
    <row r="19" spans="13:19" ht="36" customHeight="1">
      <c r="M19" s="8">
        <v>95</v>
      </c>
      <c r="N19" s="8" t="s">
        <v>1</v>
      </c>
      <c r="O19" s="8">
        <v>458</v>
      </c>
      <c r="P19" s="8">
        <v>598</v>
      </c>
      <c r="Q19" s="8">
        <v>775</v>
      </c>
      <c r="R19" s="8" t="s">
        <v>1</v>
      </c>
      <c r="S19" s="8" t="s">
        <v>1</v>
      </c>
    </row>
    <row r="20" spans="13:19" ht="36" customHeight="1">
      <c r="M20" s="8">
        <v>100</v>
      </c>
      <c r="N20" s="8" t="s">
        <v>1</v>
      </c>
      <c r="O20" s="8">
        <v>471</v>
      </c>
      <c r="P20" s="8">
        <v>613</v>
      </c>
      <c r="Q20" s="8">
        <v>793</v>
      </c>
      <c r="R20" s="8">
        <v>1061</v>
      </c>
      <c r="S20" s="8" t="s">
        <v>1</v>
      </c>
    </row>
    <row r="21" spans="13:19" ht="36" customHeight="1">
      <c r="M21" s="8">
        <v>105</v>
      </c>
      <c r="N21" s="8" t="s">
        <v>1</v>
      </c>
      <c r="O21" s="8">
        <v>484</v>
      </c>
      <c r="P21" s="8">
        <v>628</v>
      </c>
      <c r="Q21" s="8">
        <v>811</v>
      </c>
      <c r="R21" s="8" t="s">
        <v>1</v>
      </c>
      <c r="S21" s="8" t="s">
        <v>1</v>
      </c>
    </row>
    <row r="22" spans="13:19" ht="36" customHeight="1">
      <c r="M22" s="8">
        <v>110</v>
      </c>
      <c r="N22" s="8" t="s">
        <v>1</v>
      </c>
      <c r="O22" s="8">
        <v>497</v>
      </c>
      <c r="P22" s="8">
        <v>643</v>
      </c>
      <c r="Q22" s="8">
        <v>829</v>
      </c>
      <c r="R22" s="8">
        <v>1106</v>
      </c>
      <c r="S22" s="8" t="s">
        <v>1</v>
      </c>
    </row>
    <row r="23" spans="13:19" ht="36" customHeight="1">
      <c r="M23" s="8">
        <v>115</v>
      </c>
      <c r="N23" s="8" t="s">
        <v>1</v>
      </c>
      <c r="O23" s="8">
        <v>510</v>
      </c>
      <c r="P23" s="8">
        <v>658</v>
      </c>
      <c r="Q23" s="8">
        <v>847</v>
      </c>
      <c r="R23" s="8" t="s">
        <v>1</v>
      </c>
      <c r="S23" s="8" t="s">
        <v>1</v>
      </c>
    </row>
    <row r="24" spans="13:19" ht="36" customHeight="1">
      <c r="M24" s="8">
        <v>120</v>
      </c>
      <c r="N24" s="8" t="s">
        <v>1</v>
      </c>
      <c r="O24" s="8">
        <v>523</v>
      </c>
      <c r="P24" s="8">
        <v>673</v>
      </c>
      <c r="Q24" s="8">
        <v>865</v>
      </c>
      <c r="R24" s="8">
        <v>1151</v>
      </c>
      <c r="S24" s="8" t="s">
        <v>1</v>
      </c>
    </row>
    <row r="25" spans="13:19" ht="36" customHeight="1">
      <c r="M25" s="8">
        <v>125</v>
      </c>
      <c r="N25" s="8" t="s">
        <v>1</v>
      </c>
      <c r="O25" s="8">
        <v>536</v>
      </c>
      <c r="P25" s="8">
        <v>688</v>
      </c>
      <c r="Q25" s="8">
        <v>883</v>
      </c>
      <c r="R25" s="8" t="s">
        <v>1</v>
      </c>
      <c r="S25" s="8" t="s">
        <v>1</v>
      </c>
    </row>
    <row r="26" spans="13:19" ht="36" customHeight="1">
      <c r="M26" s="8">
        <v>130</v>
      </c>
      <c r="N26" s="8" t="s">
        <v>1</v>
      </c>
      <c r="O26" s="8">
        <v>549</v>
      </c>
      <c r="P26" s="8">
        <v>703</v>
      </c>
      <c r="Q26" s="8">
        <v>901</v>
      </c>
      <c r="R26" s="8">
        <v>1196</v>
      </c>
      <c r="S26" s="8" t="s">
        <v>1</v>
      </c>
    </row>
    <row r="27" spans="13:19" ht="36" customHeight="1">
      <c r="M27" s="8">
        <v>135</v>
      </c>
      <c r="N27" s="8" t="s">
        <v>1</v>
      </c>
      <c r="O27" s="8">
        <v>562</v>
      </c>
      <c r="P27" s="8">
        <v>718</v>
      </c>
      <c r="Q27" s="8">
        <v>919</v>
      </c>
      <c r="R27" s="8" t="s">
        <v>1</v>
      </c>
      <c r="S27" s="8" t="s">
        <v>1</v>
      </c>
    </row>
    <row r="28" spans="13:19" ht="36" customHeight="1">
      <c r="M28" s="8">
        <v>140</v>
      </c>
      <c r="N28" s="8" t="s">
        <v>1</v>
      </c>
      <c r="O28" s="8">
        <v>575</v>
      </c>
      <c r="P28" s="8">
        <v>733</v>
      </c>
      <c r="Q28" s="8">
        <v>937</v>
      </c>
      <c r="R28" s="8">
        <v>1241</v>
      </c>
      <c r="S28" s="8" t="s">
        <v>1</v>
      </c>
    </row>
    <row r="29" spans="13:19" ht="36" customHeight="1">
      <c r="M29" s="8">
        <v>145</v>
      </c>
      <c r="N29" s="8" t="s">
        <v>1</v>
      </c>
      <c r="O29" s="8" t="s">
        <v>1</v>
      </c>
      <c r="P29" s="8">
        <v>748</v>
      </c>
      <c r="Q29" s="8">
        <v>955</v>
      </c>
      <c r="R29" s="8" t="s">
        <v>1</v>
      </c>
      <c r="S29" s="8" t="s">
        <v>1</v>
      </c>
    </row>
    <row r="30" spans="13:19" ht="36" customHeight="1">
      <c r="M30" s="8">
        <v>150</v>
      </c>
      <c r="N30" s="8" t="s">
        <v>1</v>
      </c>
      <c r="O30" s="8" t="s">
        <v>1</v>
      </c>
      <c r="P30" s="8">
        <v>763</v>
      </c>
      <c r="Q30" s="8">
        <v>973</v>
      </c>
      <c r="R30" s="8">
        <v>1286</v>
      </c>
      <c r="S30" s="8" t="s">
        <v>1</v>
      </c>
    </row>
    <row r="31" spans="13:19" ht="36" customHeight="1">
      <c r="M31" s="8">
        <v>155</v>
      </c>
      <c r="N31" s="8" t="s">
        <v>1</v>
      </c>
      <c r="O31" s="8" t="s">
        <v>1</v>
      </c>
      <c r="P31" s="8">
        <v>778</v>
      </c>
      <c r="Q31" s="8">
        <v>991</v>
      </c>
      <c r="R31" s="8" t="s">
        <v>1</v>
      </c>
      <c r="S31" s="8" t="s">
        <v>1</v>
      </c>
    </row>
    <row r="32" spans="13:19" ht="36" customHeight="1">
      <c r="M32" s="8">
        <v>160</v>
      </c>
      <c r="N32" s="8" t="s">
        <v>1</v>
      </c>
      <c r="O32" s="8" t="s">
        <v>1</v>
      </c>
      <c r="P32" s="8">
        <v>793</v>
      </c>
      <c r="Q32" s="8">
        <v>1009</v>
      </c>
      <c r="R32" s="8">
        <v>1331</v>
      </c>
      <c r="S32" s="8" t="s">
        <v>1</v>
      </c>
    </row>
    <row r="33" spans="13:19" ht="36" customHeight="1">
      <c r="M33" s="8">
        <v>165</v>
      </c>
      <c r="N33" s="8" t="s">
        <v>1</v>
      </c>
      <c r="O33" s="8" t="s">
        <v>1</v>
      </c>
      <c r="P33" s="8">
        <v>808</v>
      </c>
      <c r="Q33" s="8">
        <v>1027</v>
      </c>
      <c r="R33" s="8" t="s">
        <v>1</v>
      </c>
      <c r="S33" s="8" t="s">
        <v>1</v>
      </c>
    </row>
    <row r="34" spans="13:19" ht="36" customHeight="1">
      <c r="M34" s="8">
        <v>170</v>
      </c>
      <c r="N34" s="8" t="s">
        <v>1</v>
      </c>
      <c r="O34" s="8" t="s">
        <v>1</v>
      </c>
      <c r="P34" s="8">
        <v>823</v>
      </c>
      <c r="Q34" s="8">
        <v>1045</v>
      </c>
      <c r="R34" s="8">
        <v>1376</v>
      </c>
      <c r="S34" s="8" t="s">
        <v>1</v>
      </c>
    </row>
    <row r="35" spans="13:19" ht="36" customHeight="1">
      <c r="M35" s="8">
        <v>175</v>
      </c>
      <c r="N35" s="8" t="s">
        <v>1</v>
      </c>
      <c r="O35" s="8" t="s">
        <v>1</v>
      </c>
      <c r="P35" s="8">
        <v>838</v>
      </c>
      <c r="Q35" s="8">
        <v>1063</v>
      </c>
      <c r="R35" s="8" t="s">
        <v>1</v>
      </c>
      <c r="S35" s="8" t="s">
        <v>1</v>
      </c>
    </row>
    <row r="36" spans="13:19" ht="36" customHeight="1">
      <c r="M36" s="8">
        <v>180</v>
      </c>
      <c r="N36" s="8" t="s">
        <v>1</v>
      </c>
      <c r="O36" s="8" t="s">
        <v>1</v>
      </c>
      <c r="P36" s="8">
        <v>853</v>
      </c>
      <c r="Q36" s="8">
        <v>1081</v>
      </c>
      <c r="R36" s="8">
        <v>1421</v>
      </c>
      <c r="S36" s="8" t="s">
        <v>1</v>
      </c>
    </row>
    <row r="37" spans="13:19" ht="36" customHeight="1">
      <c r="M37" s="8">
        <v>185</v>
      </c>
      <c r="N37" s="8" t="s">
        <v>1</v>
      </c>
      <c r="O37" s="8" t="s">
        <v>1</v>
      </c>
      <c r="P37" s="8">
        <v>868</v>
      </c>
      <c r="Q37" s="8">
        <v>1099</v>
      </c>
      <c r="R37" s="8" t="s">
        <v>1</v>
      </c>
      <c r="S37" s="8" t="s">
        <v>1</v>
      </c>
    </row>
    <row r="38" spans="13:19" ht="36" customHeight="1">
      <c r="M38" s="8">
        <v>190</v>
      </c>
      <c r="N38" s="8" t="s">
        <v>1</v>
      </c>
      <c r="O38" s="8" t="s">
        <v>1</v>
      </c>
      <c r="P38" s="8">
        <v>883</v>
      </c>
      <c r="Q38" s="8">
        <v>1117</v>
      </c>
      <c r="R38" s="8">
        <v>1446</v>
      </c>
      <c r="S38" s="8" t="s">
        <v>1</v>
      </c>
    </row>
    <row r="39" spans="13:19" ht="36" customHeight="1">
      <c r="M39" s="8">
        <v>195</v>
      </c>
      <c r="N39" s="8" t="s">
        <v>1</v>
      </c>
      <c r="O39" s="8" t="s">
        <v>1</v>
      </c>
      <c r="P39" s="8" t="s">
        <v>1</v>
      </c>
      <c r="Q39" s="8" t="s">
        <v>1</v>
      </c>
      <c r="R39" s="8" t="s">
        <v>1</v>
      </c>
      <c r="S39" s="8" t="s">
        <v>1</v>
      </c>
    </row>
    <row r="40" spans="13:19" ht="36" customHeight="1">
      <c r="M40" s="8">
        <v>200</v>
      </c>
      <c r="N40" s="8" t="s">
        <v>1</v>
      </c>
      <c r="O40" s="8" t="s">
        <v>1</v>
      </c>
      <c r="P40" s="8" t="s">
        <v>1</v>
      </c>
      <c r="Q40" s="8" t="s">
        <v>1</v>
      </c>
      <c r="R40" s="8" t="s">
        <v>1</v>
      </c>
      <c r="S40" s="8" t="s">
        <v>1</v>
      </c>
    </row>
  </sheetData>
  <sheetProtection/>
  <dataValidations count="2">
    <dataValidation type="list" allowBlank="1" showInputMessage="1" showErrorMessage="1" sqref="D5">
      <formula1>$M$7:$M$40</formula1>
    </dataValidation>
    <dataValidation type="list" allowBlank="1" showInputMessage="1" showErrorMessage="1" sqref="C5">
      <formula1>$N$5:$S$5</formula1>
    </dataValidation>
  </dataValidations>
  <printOptions/>
  <pageMargins left="0.75" right="0.75" top="1" bottom="1" header="0.512" footer="0.512"/>
  <pageSetup horizontalDpi="360" verticalDpi="36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2006-07-05T05:05:35Z</cp:lastPrinted>
  <dcterms:created xsi:type="dcterms:W3CDTF">2004-06-09T06:41:35Z</dcterms:created>
  <dcterms:modified xsi:type="dcterms:W3CDTF">2006-09-19T08:10:06Z</dcterms:modified>
  <cp:category/>
  <cp:version/>
  <cp:contentType/>
  <cp:contentStatus/>
</cp:coreProperties>
</file>