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445" activeTab="1"/>
  </bookViews>
  <sheets>
    <sheet name="Sheet1 (2)" sheetId="1" r:id="rId1"/>
    <sheet name="Sheet1" sheetId="2" r:id="rId2"/>
  </sheets>
  <definedNames>
    <definedName name="_xlnm.Print_Area" localSheetId="1">'Sheet1'!$B$2:$J$10</definedName>
    <definedName name="_xlnm.Print_Area" localSheetId="0">'Sheet1 (2)'!$B$2:$K$25</definedName>
  </definedNames>
  <calcPr fullCalcOnLoad="1"/>
</workbook>
</file>

<file path=xl/sharedStrings.xml><?xml version="1.0" encoding="utf-8"?>
<sst xmlns="http://schemas.openxmlformats.org/spreadsheetml/2006/main" count="193" uniqueCount="35">
  <si>
    <t>セット単重</t>
  </si>
  <si>
    <t>このボルトは、特別注文です。</t>
  </si>
  <si>
    <t>ねじの呼び</t>
  </si>
  <si>
    <t>首下長さ（mm)</t>
  </si>
  <si>
    <t>本数</t>
  </si>
  <si>
    <t>セット単重（ｇ）</t>
  </si>
  <si>
    <t>ナット重量
（ｇ/個）</t>
  </si>
  <si>
    <t>重量
（ｋｇ）</t>
  </si>
  <si>
    <t>M16</t>
  </si>
  <si>
    <t>M20</t>
  </si>
  <si>
    <t>M22</t>
  </si>
  <si>
    <t>M24</t>
  </si>
  <si>
    <t>M27</t>
  </si>
  <si>
    <t>M30</t>
  </si>
  <si>
    <t>の締付けソケットの寸法は、</t>
  </si>
  <si>
    <t>高力ボルト(六角ハイテン）　重量表</t>
  </si>
  <si>
    <t>M33</t>
  </si>
  <si>
    <t>M36</t>
  </si>
  <si>
    <t>座金重量
（ｇ/2枚）</t>
  </si>
  <si>
    <t>M20</t>
  </si>
  <si>
    <t>M16</t>
  </si>
  <si>
    <t>M20</t>
  </si>
  <si>
    <t>M22</t>
  </si>
  <si>
    <t>M24</t>
  </si>
  <si>
    <t>M27</t>
  </si>
  <si>
    <t>M30</t>
  </si>
  <si>
    <t>M33</t>
  </si>
  <si>
    <t>M36</t>
  </si>
  <si>
    <t>首下長さ    （mm)</t>
  </si>
  <si>
    <t>セット単重       （ｇ）</t>
  </si>
  <si>
    <t>M16</t>
  </si>
  <si>
    <t>M22</t>
  </si>
  <si>
    <t>締付けソケットの寸法</t>
  </si>
  <si>
    <t>着色部を記入する。</t>
  </si>
  <si>
    <t>合　　　　　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</si>
</sst>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</numFmts>
  <fonts count="6">
    <font>
      <sz val="11"/>
      <name val="ＭＳ Ｐ明朝"/>
      <family val="1"/>
    </font>
    <font>
      <sz val="6"/>
      <name val="ＭＳ Ｐ明朝"/>
      <family val="1"/>
    </font>
    <font>
      <sz val="14"/>
      <name val="MS UI Gothic"/>
      <family val="3"/>
    </font>
    <font>
      <sz val="11"/>
      <name val="MS UI Gothic"/>
      <family val="3"/>
    </font>
    <font>
      <b/>
      <sz val="14"/>
      <name val="MS UI Gothic"/>
      <family val="3"/>
    </font>
    <font>
      <sz val="20"/>
      <color indexed="10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double"/>
      <bottom style="medium"/>
      <diagonal style="thin"/>
    </border>
    <border>
      <left style="thin"/>
      <right>
        <color indexed="63"/>
      </right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1" xfId="0" applyFont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hidden="1"/>
    </xf>
    <xf numFmtId="178" fontId="3" fillId="2" borderId="13" xfId="0" applyNumberFormat="1" applyFont="1" applyFill="1" applyBorder="1" applyAlignment="1" applyProtection="1">
      <alignment vertical="center"/>
      <protection locked="0"/>
    </xf>
    <xf numFmtId="178" fontId="3" fillId="2" borderId="15" xfId="0" applyNumberFormat="1" applyFont="1" applyFill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horizontal="center" vertical="center" wrapText="1"/>
      <protection hidden="1"/>
    </xf>
    <xf numFmtId="178" fontId="3" fillId="0" borderId="15" xfId="0" applyNumberFormat="1" applyFont="1" applyBorder="1" applyAlignment="1" applyProtection="1">
      <alignment horizontal="center" vertical="center"/>
      <protection hidden="1"/>
    </xf>
    <xf numFmtId="178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178" fontId="3" fillId="0" borderId="21" xfId="0" applyNumberFormat="1" applyFont="1" applyBorder="1" applyAlignment="1" applyProtection="1">
      <alignment horizontal="center" vertical="center" wrapText="1"/>
      <protection hidden="1"/>
    </xf>
    <xf numFmtId="178" fontId="3" fillId="0" borderId="20" xfId="0" applyNumberFormat="1" applyFont="1" applyBorder="1" applyAlignment="1" applyProtection="1">
      <alignment horizontal="center" vertical="center"/>
      <protection hidden="1"/>
    </xf>
    <xf numFmtId="178" fontId="3" fillId="2" borderId="20" xfId="0" applyNumberFormat="1" applyFont="1" applyFill="1" applyBorder="1" applyAlignment="1" applyProtection="1">
      <alignment vertical="center"/>
      <protection locked="0"/>
    </xf>
    <xf numFmtId="177" fontId="3" fillId="0" borderId="21" xfId="0" applyNumberFormat="1" applyFont="1" applyBorder="1" applyAlignment="1" applyProtection="1">
      <alignment vertical="center"/>
      <protection hidden="1"/>
    </xf>
    <xf numFmtId="0" fontId="3" fillId="0" borderId="22" xfId="0" applyFont="1" applyBorder="1" applyAlignment="1" applyProtection="1">
      <alignment horizontal="center" vertical="center"/>
      <protection hidden="1"/>
    </xf>
    <xf numFmtId="178" fontId="3" fillId="0" borderId="7" xfId="0" applyNumberFormat="1" applyFont="1" applyBorder="1" applyAlignment="1" applyProtection="1">
      <alignment vertical="center"/>
      <protection hidden="1"/>
    </xf>
    <xf numFmtId="0" fontId="3" fillId="0" borderId="23" xfId="0" applyFont="1" applyBorder="1" applyAlignment="1" applyProtection="1">
      <alignment vertical="center" wrapText="1"/>
      <protection hidden="1"/>
    </xf>
    <xf numFmtId="0" fontId="3" fillId="0" borderId="23" xfId="0" applyFont="1" applyBorder="1" applyAlignment="1" applyProtection="1">
      <alignment vertical="center"/>
      <protection hidden="1"/>
    </xf>
    <xf numFmtId="177" fontId="3" fillId="0" borderId="24" xfId="0" applyNumberFormat="1" applyFont="1" applyBorder="1" applyAlignment="1" applyProtection="1">
      <alignment vertical="center"/>
      <protection hidden="1"/>
    </xf>
    <xf numFmtId="0" fontId="3" fillId="0" borderId="25" xfId="0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center" wrapText="1"/>
      <protection hidden="1"/>
    </xf>
    <xf numFmtId="0" fontId="3" fillId="0" borderId="26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247650</xdr:colOff>
      <xdr:row>2</xdr:row>
      <xdr:rowOff>390525</xdr:rowOff>
    </xdr:from>
    <xdr:to>
      <xdr:col>7</xdr:col>
      <xdr:colOff>647700</xdr:colOff>
      <xdr:row>5</xdr:row>
      <xdr:rowOff>57150</xdr:rowOff>
    </xdr:to>
    <xdr:grpSp>
      <xdr:nvGrpSpPr>
        <xdr:cNvPr id="1" name="Group 37"/>
        <xdr:cNvGrpSpPr>
          <a:grpSpLocks/>
        </xdr:cNvGrpSpPr>
      </xdr:nvGrpSpPr>
      <xdr:grpSpPr>
        <a:xfrm>
          <a:off x="2324100" y="1276350"/>
          <a:ext cx="3057525" cy="1038225"/>
          <a:chOff x="256" y="129"/>
          <a:chExt cx="321" cy="109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5400000">
            <a:off x="434" y="178"/>
            <a:ext cx="108" cy="11"/>
          </a:xfrm>
          <a:prstGeom prst="rect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grpSp>
        <xdr:nvGrpSpPr>
          <xdr:cNvPr id="3" name="Group 4"/>
          <xdr:cNvGrpSpPr>
            <a:grpSpLocks/>
          </xdr:cNvGrpSpPr>
        </xdr:nvGrpSpPr>
        <xdr:grpSpPr>
          <a:xfrm>
            <a:off x="272" y="133"/>
            <a:ext cx="51" cy="101"/>
            <a:chOff x="241" y="303"/>
            <a:chExt cx="51" cy="101"/>
          </a:xfrm>
          <a:solidFill>
            <a:srgbClr val="FFFFFF"/>
          </a:solidFill>
        </xdr:grpSpPr>
        <xdr:grpSp>
          <xdr:nvGrpSpPr>
            <xdr:cNvPr id="4" name="Group 5"/>
            <xdr:cNvGrpSpPr>
              <a:grpSpLocks/>
            </xdr:cNvGrpSpPr>
          </xdr:nvGrpSpPr>
          <xdr:grpSpPr>
            <a:xfrm>
              <a:off x="241" y="303"/>
              <a:ext cx="51" cy="101"/>
              <a:chOff x="241" y="303"/>
              <a:chExt cx="51" cy="101"/>
            </a:xfrm>
            <a:solidFill>
              <a:srgbClr val="FFFFFF"/>
            </a:solidFill>
          </xdr:grpSpPr>
          <xdr:sp>
            <xdr:nvSpPr>
              <xdr:cNvPr id="5" name="AutoShape 6"/>
              <xdr:cNvSpPr>
                <a:spLocks/>
              </xdr:cNvSpPr>
            </xdr:nvSpPr>
            <xdr:spPr>
              <a:xfrm rot="5400000">
                <a:off x="217" y="328"/>
                <a:ext cx="101" cy="50"/>
              </a:xfrm>
              <a:custGeom>
                <a:pathLst>
                  <a:path h="74" w="210">
                    <a:moveTo>
                      <a:pt x="0" y="0"/>
                    </a:moveTo>
                    <a:lnTo>
                      <a:pt x="210" y="0"/>
                    </a:lnTo>
                    <a:lnTo>
                      <a:pt x="210" y="64"/>
                    </a:lnTo>
                    <a:lnTo>
                      <a:pt x="196" y="74"/>
                    </a:lnTo>
                    <a:lnTo>
                      <a:pt x="19" y="74"/>
                    </a:lnTo>
                    <a:lnTo>
                      <a:pt x="0" y="6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6" name="AutoShape 7"/>
              <xdr:cNvSpPr>
                <a:spLocks/>
              </xdr:cNvSpPr>
            </xdr:nvSpPr>
            <xdr:spPr>
              <a:xfrm>
                <a:off x="241" y="322"/>
                <a:ext cx="7" cy="15"/>
              </a:xfrm>
              <a:custGeom>
                <a:pathLst>
                  <a:path h="15" w="7">
                    <a:moveTo>
                      <a:pt x="0" y="0"/>
                    </a:moveTo>
                    <a:lnTo>
                      <a:pt x="7" y="8"/>
                    </a:lnTo>
                    <a:lnTo>
                      <a:pt x="0" y="1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7" name="AutoShape 8"/>
              <xdr:cNvSpPr>
                <a:spLocks/>
              </xdr:cNvSpPr>
            </xdr:nvSpPr>
            <xdr:spPr>
              <a:xfrm rot="5400000">
                <a:off x="269" y="308"/>
                <a:ext cx="1" cy="44"/>
              </a:xfrm>
              <a:custGeom>
                <a:pathLst>
                  <a:path h="65" w="1">
                    <a:moveTo>
                      <a:pt x="0" y="0"/>
                    </a:moveTo>
                    <a:lnTo>
                      <a:pt x="0" y="65"/>
                    </a:lnTo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8" name="Line 9"/>
              <xdr:cNvSpPr>
                <a:spLocks/>
              </xdr:cNvSpPr>
            </xdr:nvSpPr>
            <xdr:spPr>
              <a:xfrm rot="5400000">
                <a:off x="269" y="356"/>
                <a:ext cx="0" cy="44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9" name="AutoShape 10"/>
            <xdr:cNvSpPr>
              <a:spLocks/>
            </xdr:cNvSpPr>
          </xdr:nvSpPr>
          <xdr:spPr>
            <a:xfrm>
              <a:off x="241" y="370"/>
              <a:ext cx="7" cy="15"/>
            </a:xfrm>
            <a:custGeom>
              <a:pathLst>
                <a:path h="15" w="7">
                  <a:moveTo>
                    <a:pt x="0" y="0"/>
                  </a:moveTo>
                  <a:lnTo>
                    <a:pt x="7" y="8"/>
                  </a:lnTo>
                  <a:lnTo>
                    <a:pt x="0" y="15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sp>
        <xdr:nvSpPr>
          <xdr:cNvPr id="10" name="Rectangle 13"/>
          <xdr:cNvSpPr>
            <a:spLocks/>
          </xdr:cNvSpPr>
        </xdr:nvSpPr>
        <xdr:spPr>
          <a:xfrm rot="5400000">
            <a:off x="440" y="163"/>
            <a:ext cx="42" cy="4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1" name="Line 14"/>
          <xdr:cNvSpPr>
            <a:spLocks/>
          </xdr:cNvSpPr>
        </xdr:nvSpPr>
        <xdr:spPr>
          <a:xfrm rot="5400000" flipH="1">
            <a:off x="434" y="157"/>
            <a:ext cx="5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12" name="Line 15"/>
          <xdr:cNvSpPr>
            <a:spLocks/>
          </xdr:cNvSpPr>
        </xdr:nvSpPr>
        <xdr:spPr>
          <a:xfrm rot="5400000">
            <a:off x="434" y="204"/>
            <a:ext cx="6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grpSp>
        <xdr:nvGrpSpPr>
          <xdr:cNvPr id="13" name="Group 16"/>
          <xdr:cNvGrpSpPr>
            <a:grpSpLocks/>
          </xdr:cNvGrpSpPr>
        </xdr:nvGrpSpPr>
        <xdr:grpSpPr>
          <a:xfrm rot="5400000">
            <a:off x="464" y="161"/>
            <a:ext cx="101" cy="45"/>
            <a:chOff x="438" y="482"/>
            <a:chExt cx="210" cy="86"/>
          </a:xfrm>
          <a:solidFill>
            <a:srgbClr val="FFFFFF"/>
          </a:solidFill>
        </xdr:grpSpPr>
        <xdr:sp>
          <xdr:nvSpPr>
            <xdr:cNvPr id="14" name="AutoShape 17"/>
            <xdr:cNvSpPr>
              <a:spLocks/>
            </xdr:cNvSpPr>
          </xdr:nvSpPr>
          <xdr:spPr>
            <a:xfrm rot="10800000">
              <a:off x="438" y="482"/>
              <a:ext cx="210" cy="85"/>
            </a:xfrm>
            <a:custGeom>
              <a:pathLst>
                <a:path h="74" w="210">
                  <a:moveTo>
                    <a:pt x="0" y="0"/>
                  </a:moveTo>
                  <a:lnTo>
                    <a:pt x="210" y="0"/>
                  </a:lnTo>
                  <a:lnTo>
                    <a:pt x="210" y="64"/>
                  </a:lnTo>
                  <a:lnTo>
                    <a:pt x="196" y="74"/>
                  </a:lnTo>
                  <a:lnTo>
                    <a:pt x="19" y="74"/>
                  </a:lnTo>
                  <a:lnTo>
                    <a:pt x="0" y="66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15" name="AutoShape 18"/>
            <xdr:cNvSpPr>
              <a:spLocks/>
            </xdr:cNvSpPr>
          </xdr:nvSpPr>
          <xdr:spPr>
            <a:xfrm>
              <a:off x="575" y="482"/>
              <a:ext cx="31" cy="13"/>
            </a:xfrm>
            <a:custGeom>
              <a:pathLst>
                <a:path h="13" w="31">
                  <a:moveTo>
                    <a:pt x="31" y="0"/>
                  </a:moveTo>
                  <a:lnTo>
                    <a:pt x="15" y="13"/>
                  </a:lnTo>
                  <a:lnTo>
                    <a:pt x="0" y="0"/>
                  </a:lnTo>
                </a:path>
              </a:pathLst>
            </a:cu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16" name="AutoShape 19"/>
            <xdr:cNvSpPr>
              <a:spLocks/>
            </xdr:cNvSpPr>
          </xdr:nvSpPr>
          <xdr:spPr>
            <a:xfrm>
              <a:off x="590" y="494"/>
              <a:ext cx="1" cy="74"/>
            </a:xfrm>
            <a:custGeom>
              <a:pathLst>
                <a:path h="74" w="1">
                  <a:moveTo>
                    <a:pt x="0" y="74"/>
                  </a:moveTo>
                  <a:lnTo>
                    <a:pt x="0" y="0"/>
                  </a:lnTo>
                </a:path>
              </a:pathLst>
            </a:cu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17" name="Line 20"/>
            <xdr:cNvSpPr>
              <a:spLocks/>
            </xdr:cNvSpPr>
          </xdr:nvSpPr>
          <xdr:spPr>
            <a:xfrm rot="10800000">
              <a:off x="491" y="492"/>
              <a:ext cx="1" cy="74"/>
            </a:xfrm>
            <a:prstGeom prst="line">
              <a:avLst/>
            </a:prstGeom>
            <a:noFill/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sp>
          <xdr:nvSpPr>
            <xdr:cNvPr id="18" name="AutoShape 21"/>
            <xdr:cNvSpPr>
              <a:spLocks/>
            </xdr:cNvSpPr>
          </xdr:nvSpPr>
          <xdr:spPr>
            <a:xfrm rot="10800000">
              <a:off x="477" y="482"/>
              <a:ext cx="30" cy="12"/>
            </a:xfrm>
            <a:custGeom>
              <a:pathLst>
                <a:path h="10" w="30">
                  <a:moveTo>
                    <a:pt x="0" y="10"/>
                  </a:moveTo>
                  <a:lnTo>
                    <a:pt x="16" y="0"/>
                  </a:lnTo>
                  <a:lnTo>
                    <a:pt x="30" y="10"/>
                  </a:lnTo>
                </a:path>
              </a:pathLst>
            </a:cu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grpSp>
        <xdr:nvGrpSpPr>
          <xdr:cNvPr id="19" name="Group 23"/>
          <xdr:cNvGrpSpPr>
            <a:grpSpLocks/>
          </xdr:cNvGrpSpPr>
        </xdr:nvGrpSpPr>
        <xdr:grpSpPr>
          <a:xfrm rot="5400000">
            <a:off x="524" y="170"/>
            <a:ext cx="51" cy="27"/>
            <a:chOff x="491" y="430"/>
            <a:chExt cx="105" cy="52"/>
          </a:xfrm>
          <a:solidFill>
            <a:srgbClr val="FFFFFF"/>
          </a:solidFill>
        </xdr:grpSpPr>
        <xdr:sp>
          <xdr:nvSpPr>
            <xdr:cNvPr id="20" name="Rectangle 24"/>
            <xdr:cNvSpPr>
              <a:spLocks/>
            </xdr:cNvSpPr>
          </xdr:nvSpPr>
          <xdr:spPr>
            <a:xfrm>
              <a:off x="491" y="444"/>
              <a:ext cx="105" cy="38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latin typeface="ＭＳ Ｐ明朝"/>
                  <a:ea typeface="ＭＳ Ｐ明朝"/>
                  <a:cs typeface="ＭＳ Ｐ明朝"/>
                </a:rPr>
                <a:t>      </a:t>
              </a:r>
            </a:p>
          </xdr:txBody>
        </xdr:sp>
        <xdr:sp>
          <xdr:nvSpPr>
            <xdr:cNvPr id="21" name="AutoShape 25"/>
            <xdr:cNvSpPr>
              <a:spLocks/>
            </xdr:cNvSpPr>
          </xdr:nvSpPr>
          <xdr:spPr>
            <a:xfrm>
              <a:off x="491" y="430"/>
              <a:ext cx="105" cy="14"/>
            </a:xfrm>
            <a:custGeom>
              <a:pathLst>
                <a:path h="14" w="105">
                  <a:moveTo>
                    <a:pt x="0" y="14"/>
                  </a:moveTo>
                  <a:lnTo>
                    <a:pt x="15" y="0"/>
                  </a:lnTo>
                  <a:lnTo>
                    <a:pt x="93" y="0"/>
                  </a:lnTo>
                  <a:lnTo>
                    <a:pt x="105" y="14"/>
                  </a:lnTo>
                </a:path>
              </a:pathLst>
            </a:cu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  <xdr:sp>
        <xdr:nvSpPr>
          <xdr:cNvPr id="22" name="Line 26"/>
          <xdr:cNvSpPr>
            <a:spLocks/>
          </xdr:cNvSpPr>
        </xdr:nvSpPr>
        <xdr:spPr>
          <a:xfrm rot="5400000" flipH="1">
            <a:off x="550" y="151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3" name="Line 27"/>
          <xdr:cNvSpPr>
            <a:spLocks/>
          </xdr:cNvSpPr>
        </xdr:nvSpPr>
        <xdr:spPr>
          <a:xfrm rot="5400000" flipH="1">
            <a:off x="550" y="192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4" name="Rectangle 28"/>
          <xdr:cNvSpPr>
            <a:spLocks/>
          </xdr:cNvSpPr>
        </xdr:nvSpPr>
        <xdr:spPr>
          <a:xfrm rot="5400000">
            <a:off x="272" y="178"/>
            <a:ext cx="109" cy="11"/>
          </a:xfrm>
          <a:prstGeom prst="rect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5" name="Line 30"/>
          <xdr:cNvSpPr>
            <a:spLocks/>
          </xdr:cNvSpPr>
        </xdr:nvSpPr>
        <xdr:spPr>
          <a:xfrm>
            <a:off x="256" y="184"/>
            <a:ext cx="32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sp>
        <xdr:nvSpPr>
          <xdr:cNvPr id="26" name="Rectangle 35"/>
          <xdr:cNvSpPr>
            <a:spLocks/>
          </xdr:cNvSpPr>
        </xdr:nvSpPr>
        <xdr:spPr>
          <a:xfrm>
            <a:off x="332" y="157"/>
            <a:ext cx="149" cy="54"/>
          </a:xfrm>
          <a:prstGeom prst="rect">
            <a:avLst/>
          </a:prstGeom>
          <a:noFill/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923925</xdr:colOff>
      <xdr:row>7</xdr:row>
      <xdr:rowOff>152400</xdr:rowOff>
    </xdr:from>
    <xdr:to>
      <xdr:col>6</xdr:col>
      <xdr:colOff>228600</xdr:colOff>
      <xdr:row>9</xdr:row>
      <xdr:rowOff>276225</xdr:rowOff>
    </xdr:to>
    <xdr:grpSp>
      <xdr:nvGrpSpPr>
        <xdr:cNvPr id="1" name="Group 52"/>
        <xdr:cNvGrpSpPr>
          <a:grpSpLocks/>
        </xdr:cNvGrpSpPr>
      </xdr:nvGrpSpPr>
      <xdr:grpSpPr>
        <a:xfrm>
          <a:off x="2295525" y="2847975"/>
          <a:ext cx="2771775" cy="1038225"/>
          <a:chOff x="241" y="299"/>
          <a:chExt cx="291" cy="109"/>
        </a:xfrm>
        <a:solidFill>
          <a:srgbClr val="FFFFFF"/>
        </a:solidFill>
      </xdr:grpSpPr>
      <xdr:sp>
        <xdr:nvSpPr>
          <xdr:cNvPr id="2" name="Rectangle 16"/>
          <xdr:cNvSpPr>
            <a:spLocks/>
          </xdr:cNvSpPr>
        </xdr:nvSpPr>
        <xdr:spPr>
          <a:xfrm rot="5400000">
            <a:off x="402" y="348"/>
            <a:ext cx="108" cy="11"/>
          </a:xfrm>
          <a:prstGeom prst="rect">
            <a:avLst/>
          </a:prstGeom>
          <a:solidFill>
            <a:srgbClr val="FFFFFF"/>
          </a:solidFill>
          <a:ln w="222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grpSp>
        <xdr:nvGrpSpPr>
          <xdr:cNvPr id="3" name="Group 51"/>
          <xdr:cNvGrpSpPr>
            <a:grpSpLocks/>
          </xdr:cNvGrpSpPr>
        </xdr:nvGrpSpPr>
        <xdr:grpSpPr>
          <a:xfrm>
            <a:off x="241" y="299"/>
            <a:ext cx="291" cy="109"/>
            <a:chOff x="241" y="299"/>
            <a:chExt cx="291" cy="109"/>
          </a:xfrm>
          <a:solidFill>
            <a:srgbClr val="FFFFFF"/>
          </a:solidFill>
        </xdr:grpSpPr>
        <xdr:grpSp>
          <xdr:nvGrpSpPr>
            <xdr:cNvPr id="4" name="Group 50"/>
            <xdr:cNvGrpSpPr>
              <a:grpSpLocks/>
            </xdr:cNvGrpSpPr>
          </xdr:nvGrpSpPr>
          <xdr:grpSpPr>
            <a:xfrm>
              <a:off x="241" y="303"/>
              <a:ext cx="51" cy="101"/>
              <a:chOff x="241" y="303"/>
              <a:chExt cx="51" cy="101"/>
            </a:xfrm>
            <a:solidFill>
              <a:srgbClr val="FFFFFF"/>
            </a:solidFill>
          </xdr:grpSpPr>
          <xdr:grpSp>
            <xdr:nvGrpSpPr>
              <xdr:cNvPr id="5" name="Group 49"/>
              <xdr:cNvGrpSpPr>
                <a:grpSpLocks/>
              </xdr:cNvGrpSpPr>
            </xdr:nvGrpSpPr>
            <xdr:grpSpPr>
              <a:xfrm>
                <a:off x="241" y="303"/>
                <a:ext cx="51" cy="101"/>
                <a:chOff x="241" y="303"/>
                <a:chExt cx="51" cy="101"/>
              </a:xfrm>
              <a:solidFill>
                <a:srgbClr val="FFFFFF"/>
              </a:solidFill>
            </xdr:grpSpPr>
            <xdr:sp>
              <xdr:nvSpPr>
                <xdr:cNvPr id="6" name="AutoShape 7"/>
                <xdr:cNvSpPr>
                  <a:spLocks/>
                </xdr:cNvSpPr>
              </xdr:nvSpPr>
              <xdr:spPr>
                <a:xfrm rot="5400000">
                  <a:off x="217" y="328"/>
                  <a:ext cx="101" cy="50"/>
                </a:xfrm>
                <a:custGeom>
                  <a:pathLst>
                    <a:path h="74" w="210">
                      <a:moveTo>
                        <a:pt x="0" y="0"/>
                      </a:moveTo>
                      <a:lnTo>
                        <a:pt x="210" y="0"/>
                      </a:lnTo>
                      <a:lnTo>
                        <a:pt x="210" y="64"/>
                      </a:lnTo>
                      <a:lnTo>
                        <a:pt x="196" y="74"/>
                      </a:lnTo>
                      <a:lnTo>
                        <a:pt x="19" y="74"/>
                      </a:lnTo>
                      <a:lnTo>
                        <a:pt x="0" y="66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222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7" name="AutoShape 8"/>
                <xdr:cNvSpPr>
                  <a:spLocks/>
                </xdr:cNvSpPr>
              </xdr:nvSpPr>
              <xdr:spPr>
                <a:xfrm>
                  <a:off x="241" y="322"/>
                  <a:ext cx="7" cy="15"/>
                </a:xfrm>
                <a:custGeom>
                  <a:pathLst>
                    <a:path h="15" w="7">
                      <a:moveTo>
                        <a:pt x="0" y="0"/>
                      </a:moveTo>
                      <a:lnTo>
                        <a:pt x="7" y="8"/>
                      </a:lnTo>
                      <a:lnTo>
                        <a:pt x="0" y="15"/>
                      </a:lnTo>
                      <a:lnTo>
                        <a:pt x="0" y="0"/>
                      </a:lnTo>
                      <a:close/>
                    </a:path>
                  </a:pathLst>
                </a:custGeom>
                <a:solidFill>
                  <a:srgbClr val="FFFFFF"/>
                </a:solidFill>
                <a:ln w="222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8" name="AutoShape 9"/>
                <xdr:cNvSpPr>
                  <a:spLocks/>
                </xdr:cNvSpPr>
              </xdr:nvSpPr>
              <xdr:spPr>
                <a:xfrm rot="5400000">
                  <a:off x="269" y="308"/>
                  <a:ext cx="1" cy="44"/>
                </a:xfrm>
                <a:custGeom>
                  <a:pathLst>
                    <a:path h="65" w="1">
                      <a:moveTo>
                        <a:pt x="0" y="0"/>
                      </a:moveTo>
                      <a:lnTo>
                        <a:pt x="0" y="65"/>
                      </a:lnTo>
                    </a:path>
                  </a:pathLst>
                </a:custGeom>
                <a:solidFill>
                  <a:srgbClr val="FFFFFF"/>
                </a:solidFill>
                <a:ln w="222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  <xdr:sp>
              <xdr:nvSpPr>
                <xdr:cNvPr id="9" name="Line 10"/>
                <xdr:cNvSpPr>
                  <a:spLocks/>
                </xdr:cNvSpPr>
              </xdr:nvSpPr>
              <xdr:spPr>
                <a:xfrm rot="5400000">
                  <a:off x="269" y="356"/>
                  <a:ext cx="0" cy="44"/>
                </a:xfrm>
                <a:prstGeom prst="line">
                  <a:avLst/>
                </a:prstGeom>
                <a:noFill/>
                <a:ln w="222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</xdr:grpSp>
          <xdr:sp>
            <xdr:nvSpPr>
              <xdr:cNvPr id="10" name="AutoShape 11"/>
              <xdr:cNvSpPr>
                <a:spLocks/>
              </xdr:cNvSpPr>
            </xdr:nvSpPr>
            <xdr:spPr>
              <a:xfrm>
                <a:off x="241" y="370"/>
                <a:ext cx="7" cy="15"/>
              </a:xfrm>
              <a:custGeom>
                <a:pathLst>
                  <a:path h="15" w="7">
                    <a:moveTo>
                      <a:pt x="0" y="0"/>
                    </a:moveTo>
                    <a:lnTo>
                      <a:pt x="7" y="8"/>
                    </a:lnTo>
                    <a:lnTo>
                      <a:pt x="0" y="1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grpSp>
          <xdr:nvGrpSpPr>
            <xdr:cNvPr id="11" name="Group 34"/>
            <xdr:cNvGrpSpPr>
              <a:grpSpLocks/>
            </xdr:cNvGrpSpPr>
          </xdr:nvGrpSpPr>
          <xdr:grpSpPr>
            <a:xfrm rot="5400000">
              <a:off x="349" y="281"/>
              <a:ext cx="53" cy="149"/>
              <a:chOff x="490" y="588"/>
              <a:chExt cx="109" cy="287"/>
            </a:xfrm>
            <a:solidFill>
              <a:srgbClr val="FFFFFF"/>
            </a:solidFill>
          </xdr:grpSpPr>
          <xdr:sp>
            <xdr:nvSpPr>
              <xdr:cNvPr id="12" name="AutoShape 12"/>
              <xdr:cNvSpPr>
                <a:spLocks/>
              </xdr:cNvSpPr>
            </xdr:nvSpPr>
            <xdr:spPr>
              <a:xfrm>
                <a:off x="490" y="588"/>
                <a:ext cx="109" cy="287"/>
              </a:xfrm>
              <a:custGeom>
                <a:pathLst>
                  <a:path h="287" w="109">
                    <a:moveTo>
                      <a:pt x="0" y="287"/>
                    </a:moveTo>
                    <a:lnTo>
                      <a:pt x="1" y="0"/>
                    </a:lnTo>
                    <a:lnTo>
                      <a:pt x="108" y="0"/>
                    </a:lnTo>
                    <a:lnTo>
                      <a:pt x="109" y="287"/>
                    </a:lnTo>
                    <a:lnTo>
                      <a:pt x="0" y="287"/>
                    </a:lnTo>
                    <a:close/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3" name="Rectangle 13"/>
              <xdr:cNvSpPr>
                <a:spLocks/>
              </xdr:cNvSpPr>
            </xdr:nvSpPr>
            <xdr:spPr>
              <a:xfrm>
                <a:off x="501" y="588"/>
                <a:ext cx="86" cy="79"/>
              </a:xfrm>
              <a:prstGeom prst="rect">
                <a:avLst/>
              </a:pr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4" name="Line 14"/>
              <xdr:cNvSpPr>
                <a:spLocks/>
              </xdr:cNvSpPr>
            </xdr:nvSpPr>
            <xdr:spPr>
              <a:xfrm flipH="1">
                <a:off x="491" y="667"/>
                <a:ext cx="10" cy="15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5" name="Line 15"/>
              <xdr:cNvSpPr>
                <a:spLocks/>
              </xdr:cNvSpPr>
            </xdr:nvSpPr>
            <xdr:spPr>
              <a:xfrm>
                <a:off x="586" y="667"/>
                <a:ext cx="12" cy="16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grpSp>
          <xdr:nvGrpSpPr>
            <xdr:cNvPr id="16" name="Group 40"/>
            <xdr:cNvGrpSpPr>
              <a:grpSpLocks/>
            </xdr:cNvGrpSpPr>
          </xdr:nvGrpSpPr>
          <xdr:grpSpPr>
            <a:xfrm rot="5400000">
              <a:off x="433" y="331"/>
              <a:ext cx="101" cy="45"/>
              <a:chOff x="438" y="482"/>
              <a:chExt cx="210" cy="86"/>
            </a:xfrm>
            <a:solidFill>
              <a:srgbClr val="FFFFFF"/>
            </a:solidFill>
          </xdr:grpSpPr>
          <xdr:sp>
            <xdr:nvSpPr>
              <xdr:cNvPr id="17" name="AutoShape 20"/>
              <xdr:cNvSpPr>
                <a:spLocks/>
              </xdr:cNvSpPr>
            </xdr:nvSpPr>
            <xdr:spPr>
              <a:xfrm rot="10800000">
                <a:off x="438" y="482"/>
                <a:ext cx="210" cy="85"/>
              </a:xfrm>
              <a:custGeom>
                <a:pathLst>
                  <a:path h="74" w="210">
                    <a:moveTo>
                      <a:pt x="0" y="0"/>
                    </a:moveTo>
                    <a:lnTo>
                      <a:pt x="210" y="0"/>
                    </a:lnTo>
                    <a:lnTo>
                      <a:pt x="210" y="64"/>
                    </a:lnTo>
                    <a:lnTo>
                      <a:pt x="196" y="74"/>
                    </a:lnTo>
                    <a:lnTo>
                      <a:pt x="19" y="74"/>
                    </a:lnTo>
                    <a:lnTo>
                      <a:pt x="0" y="6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8" name="AutoShape 21"/>
              <xdr:cNvSpPr>
                <a:spLocks/>
              </xdr:cNvSpPr>
            </xdr:nvSpPr>
            <xdr:spPr>
              <a:xfrm>
                <a:off x="575" y="482"/>
                <a:ext cx="31" cy="13"/>
              </a:xfrm>
              <a:custGeom>
                <a:pathLst>
                  <a:path h="13" w="31">
                    <a:moveTo>
                      <a:pt x="31" y="0"/>
                    </a:moveTo>
                    <a:lnTo>
                      <a:pt x="15" y="13"/>
                    </a:lnTo>
                    <a:lnTo>
                      <a:pt x="0" y="0"/>
                    </a:lnTo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19" name="AutoShape 22"/>
              <xdr:cNvSpPr>
                <a:spLocks/>
              </xdr:cNvSpPr>
            </xdr:nvSpPr>
            <xdr:spPr>
              <a:xfrm>
                <a:off x="590" y="494"/>
                <a:ext cx="1" cy="74"/>
              </a:xfrm>
              <a:custGeom>
                <a:pathLst>
                  <a:path h="74" w="1">
                    <a:moveTo>
                      <a:pt x="0" y="74"/>
                    </a:moveTo>
                    <a:lnTo>
                      <a:pt x="0" y="0"/>
                    </a:lnTo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0" name="Line 23"/>
              <xdr:cNvSpPr>
                <a:spLocks/>
              </xdr:cNvSpPr>
            </xdr:nvSpPr>
            <xdr:spPr>
              <a:xfrm rot="10800000">
                <a:off x="491" y="492"/>
                <a:ext cx="1" cy="74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1" name="AutoShape 24"/>
              <xdr:cNvSpPr>
                <a:spLocks/>
              </xdr:cNvSpPr>
            </xdr:nvSpPr>
            <xdr:spPr>
              <a:xfrm rot="10800000">
                <a:off x="477" y="482"/>
                <a:ext cx="30" cy="12"/>
              </a:xfrm>
              <a:custGeom>
                <a:pathLst>
                  <a:path h="10" w="30">
                    <a:moveTo>
                      <a:pt x="0" y="10"/>
                    </a:moveTo>
                    <a:lnTo>
                      <a:pt x="16" y="0"/>
                    </a:lnTo>
                    <a:lnTo>
                      <a:pt x="30" y="10"/>
                    </a:lnTo>
                  </a:path>
                </a:pathLst>
              </a:custGeom>
              <a:solidFill>
                <a:srgbClr val="FFFFFF"/>
              </a:solidFill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grpSp>
          <xdr:nvGrpSpPr>
            <xdr:cNvPr id="22" name="Group 39"/>
            <xdr:cNvGrpSpPr>
              <a:grpSpLocks/>
            </xdr:cNvGrpSpPr>
          </xdr:nvGrpSpPr>
          <xdr:grpSpPr>
            <a:xfrm rot="5400000">
              <a:off x="493" y="340"/>
              <a:ext cx="51" cy="27"/>
              <a:chOff x="491" y="430"/>
              <a:chExt cx="105" cy="52"/>
            </a:xfrm>
            <a:solidFill>
              <a:srgbClr val="FFFFFF"/>
            </a:solidFill>
          </xdr:grpSpPr>
          <xdr:grpSp>
            <xdr:nvGrpSpPr>
              <xdr:cNvPr id="23" name="Group 38"/>
              <xdr:cNvGrpSpPr>
                <a:grpSpLocks/>
              </xdr:cNvGrpSpPr>
            </xdr:nvGrpSpPr>
            <xdr:grpSpPr>
              <a:xfrm>
                <a:off x="491" y="430"/>
                <a:ext cx="105" cy="52"/>
                <a:chOff x="491" y="430"/>
                <a:chExt cx="105" cy="52"/>
              </a:xfrm>
              <a:solidFill>
                <a:srgbClr val="FFFFFF"/>
              </a:solidFill>
            </xdr:grpSpPr>
            <xdr:sp>
              <xdr:nvSpPr>
                <xdr:cNvPr id="24" name="Rectangle 27"/>
                <xdr:cNvSpPr>
                  <a:spLocks/>
                </xdr:cNvSpPr>
              </xdr:nvSpPr>
              <xdr:spPr>
                <a:xfrm>
                  <a:off x="491" y="444"/>
                  <a:ext cx="105" cy="38"/>
                </a:xfrm>
                <a:prstGeom prst="rect">
                  <a:avLst/>
                </a:prstGeom>
                <a:solidFill>
                  <a:srgbClr val="FFFFFF"/>
                </a:solidFill>
                <a:ln w="222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sz="1100" b="0" i="0" u="none" baseline="0">
                      <a:latin typeface="ＭＳ Ｐ明朝"/>
                      <a:ea typeface="ＭＳ Ｐ明朝"/>
                      <a:cs typeface="ＭＳ Ｐ明朝"/>
                    </a:rPr>
                    <a:t>      </a:t>
                  </a:r>
                </a:p>
              </xdr:txBody>
            </xdr:sp>
            <xdr:sp>
              <xdr:nvSpPr>
                <xdr:cNvPr id="25" name="AutoShape 28"/>
                <xdr:cNvSpPr>
                  <a:spLocks/>
                </xdr:cNvSpPr>
              </xdr:nvSpPr>
              <xdr:spPr>
                <a:xfrm>
                  <a:off x="491" y="430"/>
                  <a:ext cx="105" cy="14"/>
                </a:xfrm>
                <a:custGeom>
                  <a:pathLst>
                    <a:path h="14" w="105">
                      <a:moveTo>
                        <a:pt x="0" y="14"/>
                      </a:moveTo>
                      <a:lnTo>
                        <a:pt x="15" y="0"/>
                      </a:lnTo>
                      <a:lnTo>
                        <a:pt x="93" y="0"/>
                      </a:lnTo>
                      <a:lnTo>
                        <a:pt x="105" y="14"/>
                      </a:lnTo>
                    </a:path>
                  </a:pathLst>
                </a:custGeom>
                <a:solidFill>
                  <a:srgbClr val="FFFFFF"/>
                </a:solidFill>
                <a:ln w="222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ＭＳ Ｐ明朝"/>
                      <a:ea typeface="ＭＳ Ｐ明朝"/>
                      <a:cs typeface="ＭＳ Ｐ明朝"/>
                    </a:rPr>
                    <a:t/>
                  </a:r>
                </a:p>
              </xdr:txBody>
            </xdr:sp>
          </xdr:grpSp>
          <xdr:sp>
            <xdr:nvSpPr>
              <xdr:cNvPr id="26" name="Line 29"/>
              <xdr:cNvSpPr>
                <a:spLocks/>
              </xdr:cNvSpPr>
            </xdr:nvSpPr>
            <xdr:spPr>
              <a:xfrm flipH="1">
                <a:off x="502" y="434"/>
                <a:ext cx="0" cy="47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  <xdr:sp>
            <xdr:nvSpPr>
              <xdr:cNvPr id="27" name="Line 30"/>
              <xdr:cNvSpPr>
                <a:spLocks/>
              </xdr:cNvSpPr>
            </xdr:nvSpPr>
            <xdr:spPr>
              <a:xfrm flipH="1">
                <a:off x="586" y="433"/>
                <a:ext cx="0" cy="48"/>
              </a:xfrm>
              <a:prstGeom prst="line">
                <a:avLst/>
              </a:prstGeom>
              <a:noFill/>
              <a:ln w="222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明朝"/>
                    <a:ea typeface="ＭＳ Ｐ明朝"/>
                    <a:cs typeface="ＭＳ Ｐ明朝"/>
                  </a:rPr>
                  <a:t/>
                </a:r>
              </a:p>
            </xdr:txBody>
          </xdr:sp>
        </xdr:grpSp>
        <xdr:sp>
          <xdr:nvSpPr>
            <xdr:cNvPr id="28" name="Rectangle 45"/>
            <xdr:cNvSpPr>
              <a:spLocks/>
            </xdr:cNvSpPr>
          </xdr:nvSpPr>
          <xdr:spPr>
            <a:xfrm rot="5400000">
              <a:off x="241" y="348"/>
              <a:ext cx="109" cy="11"/>
            </a:xfrm>
            <a:prstGeom prst="rect">
              <a:avLst/>
            </a:prstGeom>
            <a:solidFill>
              <a:srgbClr val="FFFFFF"/>
            </a:solidFill>
            <a:ln w="222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V43"/>
  <sheetViews>
    <sheetView showGridLines="0" view="pageBreakPreview" zoomScaleSheetLayoutView="100" workbookViewId="0" topLeftCell="A1">
      <selection activeCell="J6" sqref="J6"/>
    </sheetView>
  </sheetViews>
  <sheetFormatPr defaultColWidth="9.00390625" defaultRowHeight="36" customHeight="1"/>
  <cols>
    <col min="1" max="1" width="2.75390625" style="2" customWidth="1"/>
    <col min="2" max="2" width="3.625" style="2" customWidth="1"/>
    <col min="3" max="3" width="11.25390625" style="2" customWidth="1"/>
    <col min="4" max="4" width="9.625" style="2" customWidth="1"/>
    <col min="5" max="5" width="13.625" style="2" customWidth="1"/>
    <col min="6" max="9" width="10.625" style="2" customWidth="1"/>
    <col min="10" max="10" width="13.375" style="2" customWidth="1"/>
    <col min="11" max="11" width="2.625" style="2" customWidth="1"/>
    <col min="12" max="12" width="10.625" style="2" customWidth="1"/>
    <col min="13" max="22" width="14.25390625" style="2" hidden="1" customWidth="1"/>
    <col min="23" max="16384" width="9.00390625" style="2" customWidth="1"/>
  </cols>
  <sheetData>
    <row r="1" ht="33.75" customHeight="1">
      <c r="E1" s="25" t="s">
        <v>33</v>
      </c>
    </row>
    <row r="2" spans="3:4" ht="36" customHeight="1">
      <c r="C2" s="11" t="s">
        <v>15</v>
      </c>
      <c r="D2" s="1"/>
    </row>
    <row r="3" spans="3:4" ht="36" customHeight="1">
      <c r="C3" s="11"/>
      <c r="D3" s="1"/>
    </row>
    <row r="4" spans="3:4" ht="36" customHeight="1">
      <c r="C4" s="11"/>
      <c r="D4" s="1"/>
    </row>
    <row r="5" spans="3:4" ht="36" customHeight="1">
      <c r="C5" s="11"/>
      <c r="D5" s="1"/>
    </row>
    <row r="6" spans="3:4" ht="36" customHeight="1" thickBot="1">
      <c r="C6" s="11"/>
      <c r="D6" s="1"/>
    </row>
    <row r="7" spans="3:22" ht="36" customHeight="1" thickBot="1">
      <c r="C7" s="3" t="s">
        <v>2</v>
      </c>
      <c r="D7" s="5" t="s">
        <v>28</v>
      </c>
      <c r="E7" s="5" t="s">
        <v>29</v>
      </c>
      <c r="F7" s="5" t="s">
        <v>6</v>
      </c>
      <c r="G7" s="5" t="s">
        <v>18</v>
      </c>
      <c r="H7" s="4" t="s">
        <v>4</v>
      </c>
      <c r="I7" s="18" t="s">
        <v>7</v>
      </c>
      <c r="J7" s="6" t="s">
        <v>32</v>
      </c>
      <c r="K7" s="7"/>
      <c r="L7" s="7"/>
      <c r="N7" s="8"/>
      <c r="O7" s="8">
        <v>2</v>
      </c>
      <c r="P7" s="8">
        <v>3</v>
      </c>
      <c r="Q7" s="8">
        <v>4</v>
      </c>
      <c r="R7" s="8">
        <v>5</v>
      </c>
      <c r="S7" s="8">
        <v>6</v>
      </c>
      <c r="T7" s="8">
        <v>7</v>
      </c>
      <c r="U7" s="8">
        <v>8</v>
      </c>
      <c r="V7" s="8">
        <v>9</v>
      </c>
    </row>
    <row r="8" spans="3:22" ht="33" customHeight="1" thickTop="1">
      <c r="C8" s="19" t="s">
        <v>19</v>
      </c>
      <c r="D8" s="20">
        <v>140</v>
      </c>
      <c r="E8" s="29">
        <f>IF(D8="","",VLOOKUP(D8,N$10:V$43,M$8,FALSE))</f>
        <v>583</v>
      </c>
      <c r="F8" s="30">
        <f>IF(C8="","",IF(C8="M16",57,IF(C8="M20",97,IF(C8="M22",137,IF(C8="M24",201,IF(C8="M27",284,IF(C8="M30",368,IF(C8="M33",487,))))))))</f>
        <v>97</v>
      </c>
      <c r="G8" s="30">
        <f aca="true" t="shared" si="0" ref="G8:G14">IF(C8="","",IF(C8="M16",40,IF(C8="M20",64,IF(C8="M22",104,IF(C8="M24",124,IF(C8="M27",158,IF(C8="M30",196,IF(C8="M33",238,))))))))</f>
        <v>64</v>
      </c>
      <c r="H8" s="27">
        <v>1500</v>
      </c>
      <c r="I8" s="26">
        <f aca="true" t="shared" si="1" ref="I8:I23">IF(E8="","",ROUND(H8*E8/1000,1))</f>
        <v>874.5</v>
      </c>
      <c r="J8" s="23" t="str">
        <f>IF(C8="","",IF(C8="M16","27mmです",IF(C8="M20","32mmです",IF(C8="M22","36mmです",IF(C8="M24","41mmです",IF(C8="M27","46mmです",IF(C8="M30","50mmです",IF(C8="M33","55mmです"))))))))</f>
        <v>32mmです</v>
      </c>
      <c r="M8" s="2">
        <f>IF(C8="M16",2,IF(C8="M20",3,IF(C8="M22",4,IF(C8="M24",5,IF(C8="M27",6,IF(C8="M30",7,IF(C8="M33",8,IF(C8="M36",9))))))))</f>
        <v>3</v>
      </c>
      <c r="N8" s="8"/>
      <c r="O8" s="8" t="s">
        <v>20</v>
      </c>
      <c r="P8" s="8" t="s">
        <v>21</v>
      </c>
      <c r="Q8" s="8" t="s">
        <v>22</v>
      </c>
      <c r="R8" s="8" t="s">
        <v>23</v>
      </c>
      <c r="S8" s="8" t="s">
        <v>24</v>
      </c>
      <c r="T8" s="8" t="s">
        <v>25</v>
      </c>
      <c r="U8" s="8" t="s">
        <v>26</v>
      </c>
      <c r="V8" s="8" t="s">
        <v>27</v>
      </c>
    </row>
    <row r="9" spans="3:22" ht="33" customHeight="1">
      <c r="C9" s="21" t="s">
        <v>30</v>
      </c>
      <c r="D9" s="22">
        <v>70</v>
      </c>
      <c r="E9" s="31">
        <f>IF(D9="","",VLOOKUP(D9,N$10:V$43,M$8,FALSE))</f>
        <v>410</v>
      </c>
      <c r="F9" s="30">
        <f>IF(C9="","",IF(C9="M16",57,IF(C9="M20",97,IF(C9="M22",137,IF(C9="M24",201,IF(C9="M27",284,IF(C9="M30",368,IF(C9="M33",487,))))))))</f>
        <v>57</v>
      </c>
      <c r="G9" s="30">
        <f t="shared" si="0"/>
        <v>40</v>
      </c>
      <c r="H9" s="28">
        <v>1000</v>
      </c>
      <c r="I9" s="26">
        <f t="shared" si="1"/>
        <v>410</v>
      </c>
      <c r="J9" s="24" t="str">
        <f aca="true" t="shared" si="2" ref="J9:J24">IF(C9="","",IF(C9="M16","27mmです",IF(C9="M20","32mmです",IF(C9="M22","36mmです",IF(C9="M24","41mmです",IF(C9="M27","46mmです",IF(C9="M30","50mmです",IF(C9="M33","55mmです"))))))))</f>
        <v>27mmです</v>
      </c>
      <c r="N9" s="8"/>
      <c r="O9" s="8" t="s">
        <v>0</v>
      </c>
      <c r="P9" s="8" t="s">
        <v>0</v>
      </c>
      <c r="Q9" s="8" t="s">
        <v>0</v>
      </c>
      <c r="R9" s="8" t="s">
        <v>0</v>
      </c>
      <c r="S9" s="8" t="s">
        <v>0</v>
      </c>
      <c r="T9" s="8" t="s">
        <v>0</v>
      </c>
      <c r="U9" s="8" t="s">
        <v>0</v>
      </c>
      <c r="V9" s="8" t="s">
        <v>0</v>
      </c>
    </row>
    <row r="10" spans="3:22" ht="33" customHeight="1">
      <c r="C10" s="21" t="s">
        <v>19</v>
      </c>
      <c r="D10" s="22">
        <v>45</v>
      </c>
      <c r="E10" s="31">
        <f aca="true" t="shared" si="3" ref="E10:E24">IF(D10="","",VLOOKUP(D10,N$10:V$43,M$8,FALSE))</f>
        <v>348</v>
      </c>
      <c r="F10" s="30">
        <f>IF(C10="","",IF(C10="M16",57,IF(C10="M20",97,IF(C10="M22",137,IF(C10="M24",201,IF(C10="M27",284,IF(C10="M30",368,IF(C10="M33",487,))))))))</f>
        <v>97</v>
      </c>
      <c r="G10" s="30">
        <f t="shared" si="0"/>
        <v>64</v>
      </c>
      <c r="H10" s="28">
        <v>1100</v>
      </c>
      <c r="I10" s="26">
        <f t="shared" si="1"/>
        <v>382.8</v>
      </c>
      <c r="J10" s="24" t="str">
        <f t="shared" si="2"/>
        <v>32mmです</v>
      </c>
      <c r="N10" s="8">
        <v>35</v>
      </c>
      <c r="O10" s="8" t="s">
        <v>1</v>
      </c>
      <c r="P10" s="8" t="s">
        <v>1</v>
      </c>
      <c r="Q10" s="8" t="s">
        <v>1</v>
      </c>
      <c r="R10" s="8" t="s">
        <v>1</v>
      </c>
      <c r="S10" s="8" t="s">
        <v>1</v>
      </c>
      <c r="T10" s="8" t="s">
        <v>1</v>
      </c>
      <c r="U10" s="8" t="s">
        <v>1</v>
      </c>
      <c r="V10" s="8" t="s">
        <v>1</v>
      </c>
    </row>
    <row r="11" spans="3:22" ht="33" customHeight="1">
      <c r="C11" s="21" t="s">
        <v>19</v>
      </c>
      <c r="D11" s="22">
        <v>70</v>
      </c>
      <c r="E11" s="31">
        <f t="shared" si="3"/>
        <v>410</v>
      </c>
      <c r="F11" s="30">
        <f>IF(C11="","",IF(C11="M16",57,IF(C11="M20",97,IF(C11="M22",137,IF(C11="M24",201,IF(C11="M27",284,IF(C11="M30",368,IF(C11="M33",487,))))))))</f>
        <v>97</v>
      </c>
      <c r="G11" s="30">
        <f t="shared" si="0"/>
        <v>64</v>
      </c>
      <c r="H11" s="28">
        <v>1110</v>
      </c>
      <c r="I11" s="26">
        <f t="shared" si="1"/>
        <v>455.1</v>
      </c>
      <c r="J11" s="24" t="str">
        <f t="shared" si="2"/>
        <v>32mmです</v>
      </c>
      <c r="N11" s="8">
        <v>40</v>
      </c>
      <c r="O11" s="8">
        <v>202</v>
      </c>
      <c r="P11" s="8" t="s">
        <v>1</v>
      </c>
      <c r="Q11" s="8" t="s">
        <v>1</v>
      </c>
      <c r="R11" s="8" t="s">
        <v>1</v>
      </c>
      <c r="S11" s="8" t="s">
        <v>1</v>
      </c>
      <c r="T11" s="8" t="s">
        <v>1</v>
      </c>
      <c r="U11" s="8" t="s">
        <v>1</v>
      </c>
      <c r="V11" s="8" t="s">
        <v>1</v>
      </c>
    </row>
    <row r="12" spans="3:22" ht="33" customHeight="1">
      <c r="C12" s="21" t="s">
        <v>31</v>
      </c>
      <c r="D12" s="22">
        <v>75</v>
      </c>
      <c r="E12" s="31">
        <f t="shared" si="3"/>
        <v>422</v>
      </c>
      <c r="F12" s="30">
        <f>IF(C12="","",IF(C12="M16",57,IF(C12="M20",97,IF(C12="M22",137,IF(C12="M24",201,IF(C12="M27",284,IF(C12="M30",368,IF(C12="M33",487,))))))))</f>
        <v>137</v>
      </c>
      <c r="G12" s="30">
        <f t="shared" si="0"/>
        <v>104</v>
      </c>
      <c r="H12" s="28">
        <v>1120</v>
      </c>
      <c r="I12" s="26">
        <f t="shared" si="1"/>
        <v>472.6</v>
      </c>
      <c r="J12" s="24" t="str">
        <f t="shared" si="2"/>
        <v>36mmです</v>
      </c>
      <c r="N12" s="8">
        <v>45</v>
      </c>
      <c r="O12" s="8">
        <v>113</v>
      </c>
      <c r="P12" s="8">
        <v>348</v>
      </c>
      <c r="Q12" s="8">
        <v>481</v>
      </c>
      <c r="R12" s="8" t="s">
        <v>1</v>
      </c>
      <c r="S12" s="8" t="s">
        <v>1</v>
      </c>
      <c r="T12" s="8" t="s">
        <v>1</v>
      </c>
      <c r="U12" s="8" t="s">
        <v>1</v>
      </c>
      <c r="V12" s="8" t="s">
        <v>1</v>
      </c>
    </row>
    <row r="13" spans="3:22" ht="33" customHeight="1">
      <c r="C13" s="21" t="s">
        <v>19</v>
      </c>
      <c r="D13" s="22">
        <v>70</v>
      </c>
      <c r="E13" s="31">
        <f t="shared" si="3"/>
        <v>410</v>
      </c>
      <c r="F13" s="30">
        <f aca="true" t="shared" si="4" ref="F13:F24">IF(C13="","",IF(C13="M16",57,IF(C13="M20",97,IF(C13="M22",137,IF(C13="M24",201,IF(C13="M27",284,IF(C13="M30",368,IF(C13="M33",487,))))))))</f>
        <v>97</v>
      </c>
      <c r="G13" s="30">
        <f t="shared" si="0"/>
        <v>64</v>
      </c>
      <c r="H13" s="28">
        <v>1130</v>
      </c>
      <c r="I13" s="26">
        <f t="shared" si="1"/>
        <v>463.3</v>
      </c>
      <c r="J13" s="24" t="str">
        <f t="shared" si="2"/>
        <v>32mmです</v>
      </c>
      <c r="N13" s="8">
        <v>50</v>
      </c>
      <c r="O13" s="8">
        <v>120</v>
      </c>
      <c r="P13" s="8">
        <v>361</v>
      </c>
      <c r="Q13" s="8">
        <v>496</v>
      </c>
      <c r="R13" s="8">
        <v>648</v>
      </c>
      <c r="S13" s="8" t="s">
        <v>1</v>
      </c>
      <c r="T13" s="8" t="s">
        <v>1</v>
      </c>
      <c r="U13" s="8" t="s">
        <v>1</v>
      </c>
      <c r="V13" s="8" t="s">
        <v>1</v>
      </c>
    </row>
    <row r="14" spans="3:22" ht="33" customHeight="1">
      <c r="C14" s="21"/>
      <c r="D14" s="22"/>
      <c r="E14" s="31">
        <f>IF(D14="","",VLOOKUP(D14,N$10:V$43,M$8,FALSE))</f>
      </c>
      <c r="F14" s="30">
        <f t="shared" si="4"/>
      </c>
      <c r="G14" s="30">
        <f t="shared" si="0"/>
      </c>
      <c r="H14" s="28"/>
      <c r="I14" s="26">
        <f t="shared" si="1"/>
      </c>
      <c r="J14" s="24">
        <f t="shared" si="2"/>
      </c>
      <c r="N14" s="8">
        <v>55</v>
      </c>
      <c r="O14" s="8">
        <v>128</v>
      </c>
      <c r="P14" s="8">
        <v>373</v>
      </c>
      <c r="Q14" s="8">
        <v>510</v>
      </c>
      <c r="R14" s="8">
        <v>666</v>
      </c>
      <c r="S14" s="8">
        <v>930</v>
      </c>
      <c r="T14" s="8" t="s">
        <v>1</v>
      </c>
      <c r="U14" s="8" t="s">
        <v>1</v>
      </c>
      <c r="V14" s="8" t="s">
        <v>1</v>
      </c>
    </row>
    <row r="15" spans="3:22" ht="33" customHeight="1">
      <c r="C15" s="21"/>
      <c r="D15" s="22"/>
      <c r="E15" s="31">
        <f t="shared" si="3"/>
      </c>
      <c r="F15" s="30">
        <f t="shared" si="4"/>
      </c>
      <c r="G15" s="30">
        <f>IF(C15="","",IF(C15="M16",40,IF(C15="M20",64,IF(C15="M22",104,IF(C15="M24",124,IF(C15="M27",158,IF(C15="M30",196,IF(C15="M33",238,))))))))</f>
      </c>
      <c r="H15" s="28"/>
      <c r="I15" s="26">
        <f t="shared" si="1"/>
      </c>
      <c r="J15" s="24">
        <f t="shared" si="2"/>
      </c>
      <c r="N15" s="8">
        <v>60</v>
      </c>
      <c r="O15" s="8">
        <v>136</v>
      </c>
      <c r="P15" s="8">
        <v>385</v>
      </c>
      <c r="Q15" s="8">
        <v>525</v>
      </c>
      <c r="R15" s="8">
        <v>683</v>
      </c>
      <c r="S15" s="8">
        <v>953</v>
      </c>
      <c r="T15" s="8">
        <v>1263</v>
      </c>
      <c r="U15" s="8" t="s">
        <v>1</v>
      </c>
      <c r="V15" s="8" t="s">
        <v>1</v>
      </c>
    </row>
    <row r="16" spans="3:22" ht="33" customHeight="1">
      <c r="C16" s="21"/>
      <c r="D16" s="22"/>
      <c r="E16" s="31">
        <f t="shared" si="3"/>
      </c>
      <c r="F16" s="30">
        <f t="shared" si="4"/>
      </c>
      <c r="G16" s="30">
        <f aca="true" t="shared" si="5" ref="G16:G24">IF(C16="","",IF(C16="M16",40,IF(C16="M20",64,IF(C16="M22",104,IF(C16="M24",124,IF(C16="M27",158,IF(C16="M30",196,IF(C16="M33",238,))))))))</f>
      </c>
      <c r="H16" s="28"/>
      <c r="I16" s="26">
        <f t="shared" si="1"/>
      </c>
      <c r="J16" s="24">
        <f t="shared" si="2"/>
      </c>
      <c r="N16" s="8">
        <v>65</v>
      </c>
      <c r="O16" s="8">
        <v>144</v>
      </c>
      <c r="P16" s="8">
        <v>398</v>
      </c>
      <c r="Q16" s="8">
        <v>540</v>
      </c>
      <c r="R16" s="8">
        <v>701</v>
      </c>
      <c r="S16" s="8">
        <v>976</v>
      </c>
      <c r="T16" s="8">
        <v>1291</v>
      </c>
      <c r="U16" s="8">
        <v>1616</v>
      </c>
      <c r="V16" s="8" t="s">
        <v>1</v>
      </c>
    </row>
    <row r="17" spans="3:22" ht="33" customHeight="1">
      <c r="C17" s="21"/>
      <c r="D17" s="22"/>
      <c r="E17" s="31">
        <f t="shared" si="3"/>
      </c>
      <c r="F17" s="30">
        <f t="shared" si="4"/>
      </c>
      <c r="G17" s="30">
        <f t="shared" si="5"/>
      </c>
      <c r="H17" s="28"/>
      <c r="I17" s="26">
        <f t="shared" si="1"/>
      </c>
      <c r="J17" s="24">
        <f t="shared" si="2"/>
      </c>
      <c r="N17" s="8">
        <v>70</v>
      </c>
      <c r="O17" s="8">
        <v>152</v>
      </c>
      <c r="P17" s="8">
        <v>410</v>
      </c>
      <c r="Q17" s="8">
        <v>555</v>
      </c>
      <c r="R17" s="8">
        <v>719</v>
      </c>
      <c r="S17" s="8">
        <v>999</v>
      </c>
      <c r="T17" s="8">
        <v>1399</v>
      </c>
      <c r="U17" s="8">
        <v>1650</v>
      </c>
      <c r="V17" s="8">
        <v>2060</v>
      </c>
    </row>
    <row r="18" spans="3:22" ht="33" customHeight="1">
      <c r="C18" s="21"/>
      <c r="D18" s="22"/>
      <c r="E18" s="31">
        <f t="shared" si="3"/>
      </c>
      <c r="F18" s="30">
        <f t="shared" si="4"/>
      </c>
      <c r="G18" s="30">
        <f t="shared" si="5"/>
      </c>
      <c r="H18" s="28"/>
      <c r="I18" s="26">
        <f t="shared" si="1"/>
      </c>
      <c r="J18" s="24">
        <f t="shared" si="2"/>
      </c>
      <c r="N18" s="8">
        <v>75</v>
      </c>
      <c r="O18" s="8">
        <v>160</v>
      </c>
      <c r="P18" s="8">
        <v>422</v>
      </c>
      <c r="Q18" s="8">
        <v>570</v>
      </c>
      <c r="R18" s="8">
        <v>737</v>
      </c>
      <c r="S18" s="8">
        <v>1022</v>
      </c>
      <c r="T18" s="8">
        <v>1347</v>
      </c>
      <c r="U18" s="8">
        <v>1684</v>
      </c>
      <c r="V18" s="8">
        <v>2100</v>
      </c>
    </row>
    <row r="19" spans="3:22" ht="33" customHeight="1">
      <c r="C19" s="21"/>
      <c r="D19" s="22"/>
      <c r="E19" s="31">
        <f t="shared" si="3"/>
      </c>
      <c r="F19" s="30">
        <f t="shared" si="4"/>
      </c>
      <c r="G19" s="30">
        <f t="shared" si="5"/>
      </c>
      <c r="H19" s="28"/>
      <c r="I19" s="26">
        <f t="shared" si="1"/>
      </c>
      <c r="J19" s="24">
        <f t="shared" si="2"/>
      </c>
      <c r="N19" s="8">
        <v>80</v>
      </c>
      <c r="O19" s="8">
        <v>265</v>
      </c>
      <c r="P19" s="8">
        <v>435</v>
      </c>
      <c r="Q19" s="8">
        <v>585</v>
      </c>
      <c r="R19" s="8">
        <v>754</v>
      </c>
      <c r="S19" s="8">
        <v>1045</v>
      </c>
      <c r="T19" s="8">
        <v>1375</v>
      </c>
      <c r="U19" s="8">
        <v>1718</v>
      </c>
      <c r="V19" s="8">
        <v>2140</v>
      </c>
    </row>
    <row r="20" spans="3:22" ht="33" customHeight="1">
      <c r="C20" s="21"/>
      <c r="D20" s="22"/>
      <c r="E20" s="31">
        <f t="shared" si="3"/>
      </c>
      <c r="F20" s="30">
        <f t="shared" si="4"/>
      </c>
      <c r="G20" s="30">
        <f t="shared" si="5"/>
      </c>
      <c r="H20" s="28"/>
      <c r="I20" s="26">
        <f t="shared" si="1"/>
      </c>
      <c r="J20" s="24">
        <f t="shared" si="2"/>
      </c>
      <c r="N20" s="8">
        <v>85</v>
      </c>
      <c r="O20" s="8">
        <v>273</v>
      </c>
      <c r="P20" s="8">
        <v>447</v>
      </c>
      <c r="Q20" s="8">
        <v>600</v>
      </c>
      <c r="R20" s="8">
        <v>772</v>
      </c>
      <c r="S20" s="8">
        <v>1068</v>
      </c>
      <c r="T20" s="8">
        <v>1403</v>
      </c>
      <c r="U20" s="8">
        <v>1752</v>
      </c>
      <c r="V20" s="8">
        <v>2180</v>
      </c>
    </row>
    <row r="21" spans="3:22" ht="33" customHeight="1">
      <c r="C21" s="21"/>
      <c r="D21" s="22"/>
      <c r="E21" s="31">
        <f t="shared" si="3"/>
      </c>
      <c r="F21" s="30">
        <f t="shared" si="4"/>
      </c>
      <c r="G21" s="30">
        <f t="shared" si="5"/>
      </c>
      <c r="H21" s="28"/>
      <c r="I21" s="26">
        <f t="shared" si="1"/>
      </c>
      <c r="J21" s="24">
        <f t="shared" si="2"/>
      </c>
      <c r="N21" s="8">
        <v>90</v>
      </c>
      <c r="O21" s="8">
        <v>281</v>
      </c>
      <c r="P21" s="8">
        <v>459</v>
      </c>
      <c r="Q21" s="8">
        <v>615</v>
      </c>
      <c r="R21" s="8">
        <v>790</v>
      </c>
      <c r="S21" s="8">
        <v>1091</v>
      </c>
      <c r="T21" s="8">
        <v>1431</v>
      </c>
      <c r="U21" s="8">
        <v>1786</v>
      </c>
      <c r="V21" s="8">
        <v>2220</v>
      </c>
    </row>
    <row r="22" spans="3:22" ht="33" customHeight="1">
      <c r="C22" s="21"/>
      <c r="D22" s="22"/>
      <c r="E22" s="31">
        <f t="shared" si="3"/>
      </c>
      <c r="F22" s="30">
        <f t="shared" si="4"/>
      </c>
      <c r="G22" s="30">
        <f t="shared" si="5"/>
      </c>
      <c r="H22" s="28"/>
      <c r="I22" s="26">
        <f t="shared" si="1"/>
      </c>
      <c r="J22" s="24">
        <f t="shared" si="2"/>
      </c>
      <c r="N22" s="8">
        <v>95</v>
      </c>
      <c r="O22" s="8">
        <v>289</v>
      </c>
      <c r="P22" s="8">
        <v>472</v>
      </c>
      <c r="Q22" s="8">
        <v>630</v>
      </c>
      <c r="R22" s="8">
        <v>808</v>
      </c>
      <c r="S22" s="8">
        <v>11145</v>
      </c>
      <c r="T22" s="8">
        <v>1459</v>
      </c>
      <c r="U22" s="8">
        <v>1820</v>
      </c>
      <c r="V22" s="8">
        <v>2260</v>
      </c>
    </row>
    <row r="23" spans="3:22" ht="33" customHeight="1">
      <c r="C23" s="21"/>
      <c r="D23" s="22"/>
      <c r="E23" s="31">
        <f t="shared" si="3"/>
      </c>
      <c r="F23" s="30">
        <f t="shared" si="4"/>
      </c>
      <c r="G23" s="30">
        <f t="shared" si="5"/>
      </c>
      <c r="H23" s="28"/>
      <c r="I23" s="26">
        <f t="shared" si="1"/>
      </c>
      <c r="J23" s="24">
        <f t="shared" si="2"/>
      </c>
      <c r="N23" s="8">
        <v>100</v>
      </c>
      <c r="O23" s="8">
        <v>296</v>
      </c>
      <c r="P23" s="8">
        <v>484</v>
      </c>
      <c r="Q23" s="8">
        <v>645</v>
      </c>
      <c r="R23" s="8">
        <v>825</v>
      </c>
      <c r="S23" s="8">
        <v>1137</v>
      </c>
      <c r="T23" s="8">
        <v>1487</v>
      </c>
      <c r="U23" s="8">
        <v>1854</v>
      </c>
      <c r="V23" s="8">
        <v>2300</v>
      </c>
    </row>
    <row r="24" spans="3:22" ht="33" customHeight="1" thickBot="1">
      <c r="C24" s="32"/>
      <c r="D24" s="33"/>
      <c r="E24" s="34">
        <f t="shared" si="3"/>
      </c>
      <c r="F24" s="35">
        <f t="shared" si="4"/>
      </c>
      <c r="G24" s="35">
        <f t="shared" si="5"/>
      </c>
      <c r="H24" s="36"/>
      <c r="I24" s="37">
        <f>IF(E24="","",ROUND(H24*E24/1000,1))</f>
      </c>
      <c r="J24" s="38">
        <f t="shared" si="2"/>
      </c>
      <c r="N24" s="8">
        <v>105</v>
      </c>
      <c r="O24" s="8">
        <v>304</v>
      </c>
      <c r="P24" s="8">
        <v>496</v>
      </c>
      <c r="Q24" s="8">
        <v>659</v>
      </c>
      <c r="R24" s="8">
        <v>843</v>
      </c>
      <c r="S24" s="8">
        <v>1160</v>
      </c>
      <c r="T24" s="8">
        <v>1515</v>
      </c>
      <c r="U24" s="8">
        <v>1888</v>
      </c>
      <c r="V24" s="8">
        <v>2340</v>
      </c>
    </row>
    <row r="25" spans="3:22" ht="33" customHeight="1" thickBot="1" thickTop="1">
      <c r="C25" s="44" t="s">
        <v>34</v>
      </c>
      <c r="D25" s="45"/>
      <c r="E25" s="40"/>
      <c r="F25" s="41"/>
      <c r="G25" s="41"/>
      <c r="H25" s="39">
        <f>SUM(H8:H24)</f>
        <v>6960</v>
      </c>
      <c r="I25" s="42">
        <f>SUM(I8:I24)</f>
        <v>3058.3</v>
      </c>
      <c r="J25" s="43"/>
      <c r="N25" s="8">
        <v>110</v>
      </c>
      <c r="O25" s="8">
        <v>312</v>
      </c>
      <c r="P25" s="8">
        <v>509</v>
      </c>
      <c r="Q25" s="8">
        <v>674</v>
      </c>
      <c r="R25" s="8">
        <v>861</v>
      </c>
      <c r="S25" s="8">
        <v>1183</v>
      </c>
      <c r="T25" s="8">
        <v>1543</v>
      </c>
      <c r="U25" s="8">
        <v>1922</v>
      </c>
      <c r="V25" s="8">
        <v>2380</v>
      </c>
    </row>
    <row r="26" spans="14:22" ht="36" customHeight="1">
      <c r="N26" s="8">
        <v>115</v>
      </c>
      <c r="O26" s="8">
        <v>320</v>
      </c>
      <c r="P26" s="8">
        <v>521</v>
      </c>
      <c r="Q26" s="8">
        <v>689</v>
      </c>
      <c r="R26" s="8">
        <v>879</v>
      </c>
      <c r="S26" s="8">
        <v>1206</v>
      </c>
      <c r="T26" s="8">
        <v>1571</v>
      </c>
      <c r="U26" s="8">
        <v>1956</v>
      </c>
      <c r="V26" s="8">
        <v>2420</v>
      </c>
    </row>
    <row r="27" spans="14:22" ht="36" customHeight="1">
      <c r="N27" s="8">
        <v>120</v>
      </c>
      <c r="O27" s="8">
        <v>328</v>
      </c>
      <c r="P27" s="8">
        <v>533</v>
      </c>
      <c r="Q27" s="8">
        <v>704</v>
      </c>
      <c r="R27" s="8">
        <v>896</v>
      </c>
      <c r="S27" s="8">
        <v>1229</v>
      </c>
      <c r="T27" s="8">
        <v>1599</v>
      </c>
      <c r="U27" s="8">
        <v>1990</v>
      </c>
      <c r="V27" s="8">
        <v>2460</v>
      </c>
    </row>
    <row r="28" spans="14:22" ht="36" customHeight="1">
      <c r="N28" s="8">
        <v>125</v>
      </c>
      <c r="O28" s="8" t="s">
        <v>1</v>
      </c>
      <c r="P28" s="8">
        <v>546</v>
      </c>
      <c r="Q28" s="8">
        <v>719</v>
      </c>
      <c r="R28" s="8">
        <v>914</v>
      </c>
      <c r="S28" s="8">
        <v>1252</v>
      </c>
      <c r="T28" s="8">
        <v>1627</v>
      </c>
      <c r="U28" s="8">
        <v>2024</v>
      </c>
      <c r="V28" s="8">
        <v>2500</v>
      </c>
    </row>
    <row r="29" spans="14:22" ht="36" customHeight="1">
      <c r="N29" s="8">
        <v>130</v>
      </c>
      <c r="O29" s="8" t="s">
        <v>1</v>
      </c>
      <c r="P29" s="8">
        <v>558</v>
      </c>
      <c r="Q29" s="8">
        <v>734</v>
      </c>
      <c r="R29" s="8">
        <v>932</v>
      </c>
      <c r="S29" s="8">
        <v>1275</v>
      </c>
      <c r="T29" s="8">
        <v>1655</v>
      </c>
      <c r="U29" s="8">
        <v>2058</v>
      </c>
      <c r="V29" s="8">
        <v>2540</v>
      </c>
    </row>
    <row r="30" spans="14:22" ht="36" customHeight="1">
      <c r="N30" s="8">
        <v>135</v>
      </c>
      <c r="O30" s="8" t="s">
        <v>1</v>
      </c>
      <c r="P30" s="8">
        <v>570</v>
      </c>
      <c r="Q30" s="8">
        <v>749</v>
      </c>
      <c r="R30" s="8">
        <v>950</v>
      </c>
      <c r="S30" s="8">
        <v>1298</v>
      </c>
      <c r="T30" s="8">
        <v>1683</v>
      </c>
      <c r="U30" s="8">
        <v>2092</v>
      </c>
      <c r="V30" s="8">
        <v>2580</v>
      </c>
    </row>
    <row r="31" spans="14:22" ht="36" customHeight="1">
      <c r="N31" s="8">
        <v>140</v>
      </c>
      <c r="O31" s="8" t="s">
        <v>1</v>
      </c>
      <c r="P31" s="8">
        <v>583</v>
      </c>
      <c r="Q31" s="8">
        <v>764</v>
      </c>
      <c r="R31" s="8">
        <v>967</v>
      </c>
      <c r="S31" s="8">
        <v>1321</v>
      </c>
      <c r="T31" s="8">
        <v>1711</v>
      </c>
      <c r="U31" s="8">
        <v>2126</v>
      </c>
      <c r="V31" s="8">
        <v>2620</v>
      </c>
    </row>
    <row r="32" spans="14:22" ht="36" customHeight="1">
      <c r="N32" s="8">
        <v>145</v>
      </c>
      <c r="O32" s="8" t="s">
        <v>1</v>
      </c>
      <c r="P32" s="8" t="s">
        <v>1</v>
      </c>
      <c r="Q32" s="8">
        <v>779</v>
      </c>
      <c r="R32" s="8">
        <v>985</v>
      </c>
      <c r="S32" s="8">
        <v>1344</v>
      </c>
      <c r="T32" s="8">
        <v>1739</v>
      </c>
      <c r="U32" s="8">
        <v>2160</v>
      </c>
      <c r="V32" s="8">
        <v>2660</v>
      </c>
    </row>
    <row r="33" spans="14:22" ht="36" customHeight="1">
      <c r="N33" s="8">
        <v>150</v>
      </c>
      <c r="O33" s="8" t="s">
        <v>1</v>
      </c>
      <c r="P33" s="8" t="s">
        <v>1</v>
      </c>
      <c r="Q33" s="8">
        <v>794</v>
      </c>
      <c r="R33" s="8">
        <v>1003</v>
      </c>
      <c r="S33" s="8">
        <v>1367</v>
      </c>
      <c r="T33" s="8">
        <v>1767</v>
      </c>
      <c r="U33" s="8">
        <v>2194</v>
      </c>
      <c r="V33" s="8">
        <v>2700</v>
      </c>
    </row>
    <row r="34" spans="14:22" ht="36" customHeight="1">
      <c r="N34" s="8">
        <v>155</v>
      </c>
      <c r="O34" s="8" t="s">
        <v>1</v>
      </c>
      <c r="P34" s="8" t="s">
        <v>1</v>
      </c>
      <c r="Q34" s="8">
        <v>808</v>
      </c>
      <c r="R34" s="8">
        <v>1021</v>
      </c>
      <c r="S34" s="8">
        <v>1390</v>
      </c>
      <c r="T34" s="8">
        <v>1795</v>
      </c>
      <c r="U34" s="8">
        <v>2228</v>
      </c>
      <c r="V34" s="8">
        <v>2740</v>
      </c>
    </row>
    <row r="35" spans="14:22" ht="36" customHeight="1">
      <c r="N35" s="8">
        <v>160</v>
      </c>
      <c r="O35" s="8" t="s">
        <v>1</v>
      </c>
      <c r="P35" s="8" t="s">
        <v>1</v>
      </c>
      <c r="Q35" s="8" t="s">
        <v>1</v>
      </c>
      <c r="R35" s="8">
        <v>1038</v>
      </c>
      <c r="S35" s="8">
        <v>1413</v>
      </c>
      <c r="T35" s="8">
        <v>1823</v>
      </c>
      <c r="U35" s="8">
        <v>2262</v>
      </c>
      <c r="V35" s="8">
        <v>2780</v>
      </c>
    </row>
    <row r="36" spans="14:22" ht="36" customHeight="1">
      <c r="N36" s="8">
        <v>165</v>
      </c>
      <c r="O36" s="8" t="s">
        <v>1</v>
      </c>
      <c r="P36" s="8" t="s">
        <v>1</v>
      </c>
      <c r="Q36" s="8" t="s">
        <v>1</v>
      </c>
      <c r="R36" s="8">
        <v>1056</v>
      </c>
      <c r="S36" s="8">
        <v>1436</v>
      </c>
      <c r="T36" s="8">
        <v>1851</v>
      </c>
      <c r="U36" s="8">
        <v>2296</v>
      </c>
      <c r="V36" s="8">
        <v>2820</v>
      </c>
    </row>
    <row r="37" spans="14:22" ht="36" customHeight="1">
      <c r="N37" s="8">
        <v>170</v>
      </c>
      <c r="O37" s="8" t="s">
        <v>1</v>
      </c>
      <c r="P37" s="8" t="s">
        <v>1</v>
      </c>
      <c r="Q37" s="8" t="s">
        <v>1</v>
      </c>
      <c r="R37" s="8">
        <v>1074</v>
      </c>
      <c r="S37" s="8">
        <v>1459</v>
      </c>
      <c r="T37" s="8">
        <v>1879</v>
      </c>
      <c r="U37" s="8">
        <v>2330</v>
      </c>
      <c r="V37" s="8">
        <v>2860</v>
      </c>
    </row>
    <row r="38" spans="14:22" ht="36" customHeight="1">
      <c r="N38" s="8">
        <v>175</v>
      </c>
      <c r="O38" s="8" t="s">
        <v>1</v>
      </c>
      <c r="P38" s="8" t="s">
        <v>1</v>
      </c>
      <c r="Q38" s="8" t="s">
        <v>1</v>
      </c>
      <c r="R38" s="8">
        <v>1092</v>
      </c>
      <c r="S38" s="8">
        <v>1482</v>
      </c>
      <c r="T38" s="8">
        <v>1907</v>
      </c>
      <c r="U38" s="8">
        <v>2364</v>
      </c>
      <c r="V38" s="8">
        <v>2900</v>
      </c>
    </row>
    <row r="39" spans="14:22" ht="36" customHeight="1">
      <c r="N39" s="8">
        <v>180</v>
      </c>
      <c r="O39" s="8" t="s">
        <v>1</v>
      </c>
      <c r="P39" s="8" t="s">
        <v>1</v>
      </c>
      <c r="Q39" s="8" t="s">
        <v>1</v>
      </c>
      <c r="R39" s="8">
        <v>1109</v>
      </c>
      <c r="S39" s="8">
        <v>1505</v>
      </c>
      <c r="T39" s="8">
        <v>1935</v>
      </c>
      <c r="U39" s="8">
        <v>2398</v>
      </c>
      <c r="V39" s="8">
        <v>2940</v>
      </c>
    </row>
    <row r="40" spans="14:22" ht="36" customHeight="1">
      <c r="N40" s="8">
        <v>185</v>
      </c>
      <c r="O40" s="8" t="s">
        <v>1</v>
      </c>
      <c r="P40" s="8" t="s">
        <v>1</v>
      </c>
      <c r="Q40" s="8" t="s">
        <v>1</v>
      </c>
      <c r="R40" s="8">
        <v>1127</v>
      </c>
      <c r="S40" s="8">
        <v>1528</v>
      </c>
      <c r="T40" s="8">
        <v>1963</v>
      </c>
      <c r="U40" s="8">
        <v>2432</v>
      </c>
      <c r="V40" s="8">
        <v>2980</v>
      </c>
    </row>
    <row r="41" spans="14:22" ht="36" customHeight="1">
      <c r="N41" s="8">
        <v>190</v>
      </c>
      <c r="O41" s="8" t="s">
        <v>1</v>
      </c>
      <c r="P41" s="8" t="s">
        <v>1</v>
      </c>
      <c r="Q41" s="8" t="s">
        <v>1</v>
      </c>
      <c r="R41" s="8"/>
      <c r="S41" s="8">
        <v>1571</v>
      </c>
      <c r="T41" s="8">
        <v>1991</v>
      </c>
      <c r="U41" s="8">
        <v>2466</v>
      </c>
      <c r="V41" s="8">
        <v>3020</v>
      </c>
    </row>
    <row r="42" spans="14:22" ht="36" customHeight="1">
      <c r="N42" s="8">
        <v>195</v>
      </c>
      <c r="O42" s="8" t="s">
        <v>1</v>
      </c>
      <c r="P42" s="8" t="s">
        <v>1</v>
      </c>
      <c r="Q42" s="8" t="s">
        <v>1</v>
      </c>
      <c r="R42" s="8"/>
      <c r="S42" s="8">
        <v>1574</v>
      </c>
      <c r="T42" s="8">
        <v>2019</v>
      </c>
      <c r="U42" s="8">
        <v>2500</v>
      </c>
      <c r="V42" s="8">
        <v>3060</v>
      </c>
    </row>
    <row r="43" spans="14:22" ht="36" customHeight="1">
      <c r="N43" s="8">
        <v>200</v>
      </c>
      <c r="O43" s="8" t="s">
        <v>1</v>
      </c>
      <c r="P43" s="8" t="s">
        <v>1</v>
      </c>
      <c r="Q43" s="8" t="s">
        <v>1</v>
      </c>
      <c r="R43" s="8"/>
      <c r="S43" s="8">
        <v>1597</v>
      </c>
      <c r="T43" s="8">
        <v>2047</v>
      </c>
      <c r="U43" s="8">
        <v>2534</v>
      </c>
      <c r="V43" s="8">
        <v>3100</v>
      </c>
    </row>
  </sheetData>
  <sheetProtection sheet="1" objects="1" scenarios="1"/>
  <mergeCells count="1">
    <mergeCell ref="C25:D25"/>
  </mergeCells>
  <dataValidations count="2">
    <dataValidation type="list" allowBlank="1" showInputMessage="1" showErrorMessage="1" sqref="D8:D24">
      <formula1>$N$10:$N$43</formula1>
    </dataValidation>
    <dataValidation type="list" allowBlank="1" showInputMessage="1" showErrorMessage="1" sqref="C8:C24">
      <formula1>$O$8:$V$8</formula1>
    </dataValidation>
  </dataValidations>
  <printOptions/>
  <pageMargins left="0.5905511811023623" right="0.1968503937007874" top="0.7874015748031497" bottom="0.3937007874015748" header="0.5118110236220472" footer="0.5118110236220472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V40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36" customHeight="1"/>
  <cols>
    <col min="1" max="1" width="2.75390625" style="2" customWidth="1"/>
    <col min="2" max="2" width="2.875" style="2" customWidth="1"/>
    <col min="3" max="4" width="12.375" style="2" customWidth="1"/>
    <col min="5" max="5" width="22.00390625" style="2" customWidth="1"/>
    <col min="6" max="9" width="11.125" style="2" customWidth="1"/>
    <col min="10" max="10" width="3.50390625" style="2" customWidth="1"/>
    <col min="11" max="11" width="11.125" style="2" customWidth="1"/>
    <col min="12" max="12" width="10.75390625" style="2" customWidth="1"/>
    <col min="13" max="13" width="4.50390625" style="2" hidden="1" customWidth="1"/>
    <col min="14" max="22" width="11.125" style="2" hidden="1" customWidth="1"/>
    <col min="23" max="16384" width="9.00390625" style="2" customWidth="1"/>
  </cols>
  <sheetData>
    <row r="1" ht="13.5" customHeight="1"/>
    <row r="2" ht="18.75" customHeight="1"/>
    <row r="3" spans="3:4" ht="36" customHeight="1" thickBot="1">
      <c r="C3" s="11" t="s">
        <v>15</v>
      </c>
      <c r="D3" s="1"/>
    </row>
    <row r="4" spans="3:22" ht="36" customHeight="1" thickBot="1">
      <c r="C4" s="3" t="s">
        <v>2</v>
      </c>
      <c r="D4" s="4" t="s">
        <v>3</v>
      </c>
      <c r="E4" s="4" t="s">
        <v>5</v>
      </c>
      <c r="F4" s="5" t="s">
        <v>6</v>
      </c>
      <c r="G4" s="5" t="s">
        <v>18</v>
      </c>
      <c r="H4" s="4" t="s">
        <v>4</v>
      </c>
      <c r="I4" s="6" t="s">
        <v>7</v>
      </c>
      <c r="J4" s="7"/>
      <c r="K4" s="7"/>
      <c r="L4" s="7"/>
      <c r="N4" s="8"/>
      <c r="O4" s="8">
        <v>2</v>
      </c>
      <c r="P4" s="8">
        <v>3</v>
      </c>
      <c r="Q4" s="8">
        <v>4</v>
      </c>
      <c r="R4" s="8">
        <v>5</v>
      </c>
      <c r="S4" s="8">
        <v>6</v>
      </c>
      <c r="T4" s="8">
        <v>7</v>
      </c>
      <c r="U4" s="8">
        <v>8</v>
      </c>
      <c r="V4" s="8">
        <v>9</v>
      </c>
    </row>
    <row r="5" spans="3:22" ht="36" customHeight="1" thickBot="1" thickTop="1">
      <c r="C5" s="14" t="s">
        <v>19</v>
      </c>
      <c r="D5" s="12">
        <v>140</v>
      </c>
      <c r="E5" s="16">
        <f>VLOOKUP(D5,N7:V40,M5,FALSE)</f>
        <v>583</v>
      </c>
      <c r="F5" s="16">
        <f>IF(C5="M16",57,IF(C5="M20",97,IF(C5="M22",137,IF(C5="M24",201,IF(C5="M27",284,IF(C5="M30",368,IF(C5="M33",487,IF(C5="M36",634))))))))</f>
        <v>97</v>
      </c>
      <c r="G5" s="16">
        <f>IF(C5="M16",40,IF(C5="M20",64,IF(C5="M22",104,IF(C5="M24",124,IF(C5="M27",158,IF(C5="M30",196,IF(C5="M33",238,IF(C5="M36",282))))))))</f>
        <v>64</v>
      </c>
      <c r="H5" s="13">
        <v>1500</v>
      </c>
      <c r="I5" s="17">
        <f>H5*E5/1000</f>
        <v>874.5</v>
      </c>
      <c r="M5" s="2">
        <f>IF(C5="M16",2,IF(C5="M20",3,IF(C5="M22",4,IF(C5="M24",5,IF(C5="M27",6,IF(C5="M30",7,IF(C5="M33",8,IF(C5="M36",9))))))))</f>
        <v>3</v>
      </c>
      <c r="N5" s="8"/>
      <c r="O5" s="8" t="s">
        <v>8</v>
      </c>
      <c r="P5" s="8" t="s">
        <v>9</v>
      </c>
      <c r="Q5" s="8" t="s">
        <v>10</v>
      </c>
      <c r="R5" s="8" t="s">
        <v>11</v>
      </c>
      <c r="S5" s="8" t="s">
        <v>12</v>
      </c>
      <c r="T5" s="8" t="s">
        <v>13</v>
      </c>
      <c r="U5" s="8" t="s">
        <v>16</v>
      </c>
      <c r="V5" s="8" t="s">
        <v>17</v>
      </c>
    </row>
    <row r="6" spans="14:22" ht="36" customHeight="1" thickBot="1">
      <c r="N6" s="8"/>
      <c r="O6" s="8" t="s">
        <v>0</v>
      </c>
      <c r="P6" s="8" t="s">
        <v>0</v>
      </c>
      <c r="Q6" s="8" t="s">
        <v>0</v>
      </c>
      <c r="R6" s="8" t="s">
        <v>0</v>
      </c>
      <c r="S6" s="8" t="s">
        <v>0</v>
      </c>
      <c r="T6" s="8" t="s">
        <v>0</v>
      </c>
      <c r="U6" s="8" t="s">
        <v>0</v>
      </c>
      <c r="V6" s="8" t="s">
        <v>0</v>
      </c>
    </row>
    <row r="7" spans="4:22" ht="36" customHeight="1" thickBot="1">
      <c r="D7" s="9" t="str">
        <f>C5</f>
        <v>M20</v>
      </c>
      <c r="E7" s="10" t="s">
        <v>14</v>
      </c>
      <c r="F7" s="15" t="str">
        <f>IF(C5="M16","27mmです",IF(C5="M20","32mmです",IF(C5="M22","36mmです",IF(C5="M24","41mmです",IF(C5="M27","46mmです",IF(C5="M30","50mmです",IF(C5="M33","55mmです",IF(C5="M36","60mmです"))))))))</f>
        <v>32mmです</v>
      </c>
      <c r="N7" s="8">
        <v>35</v>
      </c>
      <c r="O7" s="8" t="s">
        <v>1</v>
      </c>
      <c r="P7" s="8" t="s">
        <v>1</v>
      </c>
      <c r="Q7" s="8" t="s">
        <v>1</v>
      </c>
      <c r="R7" s="8" t="s">
        <v>1</v>
      </c>
      <c r="S7" s="8" t="s">
        <v>1</v>
      </c>
      <c r="T7" s="8" t="s">
        <v>1</v>
      </c>
      <c r="U7" s="8" t="s">
        <v>1</v>
      </c>
      <c r="V7" s="8" t="s">
        <v>1</v>
      </c>
    </row>
    <row r="8" spans="14:22" ht="36" customHeight="1">
      <c r="N8" s="8">
        <v>40</v>
      </c>
      <c r="O8" s="8">
        <v>202</v>
      </c>
      <c r="P8" s="8" t="s">
        <v>1</v>
      </c>
      <c r="Q8" s="8" t="s">
        <v>1</v>
      </c>
      <c r="R8" s="8" t="s">
        <v>1</v>
      </c>
      <c r="S8" s="8" t="s">
        <v>1</v>
      </c>
      <c r="T8" s="8" t="s">
        <v>1</v>
      </c>
      <c r="U8" s="8" t="s">
        <v>1</v>
      </c>
      <c r="V8" s="8" t="s">
        <v>1</v>
      </c>
    </row>
    <row r="9" spans="14:22" ht="36" customHeight="1">
      <c r="N9" s="8">
        <v>45</v>
      </c>
      <c r="O9" s="8">
        <v>113</v>
      </c>
      <c r="P9" s="8">
        <v>348</v>
      </c>
      <c r="Q9" s="8">
        <v>481</v>
      </c>
      <c r="R9" s="8" t="s">
        <v>1</v>
      </c>
      <c r="S9" s="8" t="s">
        <v>1</v>
      </c>
      <c r="T9" s="8" t="s">
        <v>1</v>
      </c>
      <c r="U9" s="8" t="s">
        <v>1</v>
      </c>
      <c r="V9" s="8" t="s">
        <v>1</v>
      </c>
    </row>
    <row r="10" spans="14:22" ht="36" customHeight="1">
      <c r="N10" s="8">
        <v>50</v>
      </c>
      <c r="O10" s="8">
        <v>120</v>
      </c>
      <c r="P10" s="8">
        <v>361</v>
      </c>
      <c r="Q10" s="8">
        <v>496</v>
      </c>
      <c r="R10" s="8">
        <v>648</v>
      </c>
      <c r="S10" s="8" t="s">
        <v>1</v>
      </c>
      <c r="T10" s="8" t="s">
        <v>1</v>
      </c>
      <c r="U10" s="8" t="s">
        <v>1</v>
      </c>
      <c r="V10" s="8" t="s">
        <v>1</v>
      </c>
    </row>
    <row r="11" spans="14:22" ht="36" customHeight="1">
      <c r="N11" s="8">
        <v>55</v>
      </c>
      <c r="O11" s="8">
        <v>128</v>
      </c>
      <c r="P11" s="8">
        <v>373</v>
      </c>
      <c r="Q11" s="8">
        <v>510</v>
      </c>
      <c r="R11" s="8">
        <v>666</v>
      </c>
      <c r="S11" s="8">
        <v>930</v>
      </c>
      <c r="T11" s="8" t="s">
        <v>1</v>
      </c>
      <c r="U11" s="8" t="s">
        <v>1</v>
      </c>
      <c r="V11" s="8" t="s">
        <v>1</v>
      </c>
    </row>
    <row r="12" spans="14:22" ht="36" customHeight="1">
      <c r="N12" s="8">
        <v>60</v>
      </c>
      <c r="O12" s="8">
        <v>136</v>
      </c>
      <c r="P12" s="8">
        <v>385</v>
      </c>
      <c r="Q12" s="8">
        <v>525</v>
      </c>
      <c r="R12" s="8">
        <v>683</v>
      </c>
      <c r="S12" s="8">
        <v>953</v>
      </c>
      <c r="T12" s="8">
        <v>1263</v>
      </c>
      <c r="U12" s="8" t="s">
        <v>1</v>
      </c>
      <c r="V12" s="8" t="s">
        <v>1</v>
      </c>
    </row>
    <row r="13" spans="14:22" ht="36" customHeight="1">
      <c r="N13" s="8">
        <v>65</v>
      </c>
      <c r="O13" s="8">
        <v>144</v>
      </c>
      <c r="P13" s="8">
        <v>398</v>
      </c>
      <c r="Q13" s="8">
        <v>540</v>
      </c>
      <c r="R13" s="8">
        <v>701</v>
      </c>
      <c r="S13" s="8">
        <v>976</v>
      </c>
      <c r="T13" s="8">
        <v>1291</v>
      </c>
      <c r="U13" s="8">
        <v>1616</v>
      </c>
      <c r="V13" s="8" t="s">
        <v>1</v>
      </c>
    </row>
    <row r="14" spans="14:22" ht="36" customHeight="1">
      <c r="N14" s="8">
        <v>70</v>
      </c>
      <c r="O14" s="8">
        <v>152</v>
      </c>
      <c r="P14" s="8">
        <v>410</v>
      </c>
      <c r="Q14" s="8">
        <v>555</v>
      </c>
      <c r="R14" s="8">
        <v>719</v>
      </c>
      <c r="S14" s="8">
        <v>999</v>
      </c>
      <c r="T14" s="8">
        <v>1399</v>
      </c>
      <c r="U14" s="8">
        <v>1650</v>
      </c>
      <c r="V14" s="8">
        <v>2060</v>
      </c>
    </row>
    <row r="15" spans="14:22" ht="36" customHeight="1">
      <c r="N15" s="8">
        <v>75</v>
      </c>
      <c r="O15" s="8">
        <v>160</v>
      </c>
      <c r="P15" s="8">
        <v>422</v>
      </c>
      <c r="Q15" s="8">
        <v>570</v>
      </c>
      <c r="R15" s="8">
        <v>737</v>
      </c>
      <c r="S15" s="8">
        <v>1022</v>
      </c>
      <c r="T15" s="8">
        <v>1347</v>
      </c>
      <c r="U15" s="8">
        <v>1684</v>
      </c>
      <c r="V15" s="8">
        <v>2100</v>
      </c>
    </row>
    <row r="16" spans="14:22" ht="36" customHeight="1">
      <c r="N16" s="8">
        <v>80</v>
      </c>
      <c r="O16" s="8">
        <v>265</v>
      </c>
      <c r="P16" s="8">
        <v>435</v>
      </c>
      <c r="Q16" s="8">
        <v>585</v>
      </c>
      <c r="R16" s="8">
        <v>754</v>
      </c>
      <c r="S16" s="8">
        <v>1045</v>
      </c>
      <c r="T16" s="8">
        <v>1375</v>
      </c>
      <c r="U16" s="8">
        <v>1718</v>
      </c>
      <c r="V16" s="8">
        <v>2140</v>
      </c>
    </row>
    <row r="17" spans="14:22" ht="36" customHeight="1">
      <c r="N17" s="8">
        <v>85</v>
      </c>
      <c r="O17" s="8">
        <v>273</v>
      </c>
      <c r="P17" s="8">
        <v>447</v>
      </c>
      <c r="Q17" s="8">
        <v>600</v>
      </c>
      <c r="R17" s="8">
        <v>772</v>
      </c>
      <c r="S17" s="8">
        <v>1068</v>
      </c>
      <c r="T17" s="8">
        <v>1403</v>
      </c>
      <c r="U17" s="8">
        <v>1752</v>
      </c>
      <c r="V17" s="8">
        <v>2180</v>
      </c>
    </row>
    <row r="18" spans="14:22" ht="36" customHeight="1">
      <c r="N18" s="8">
        <v>90</v>
      </c>
      <c r="O18" s="8">
        <v>281</v>
      </c>
      <c r="P18" s="8">
        <v>459</v>
      </c>
      <c r="Q18" s="8">
        <v>615</v>
      </c>
      <c r="R18" s="8">
        <v>790</v>
      </c>
      <c r="S18" s="8">
        <v>1091</v>
      </c>
      <c r="T18" s="8">
        <v>1431</v>
      </c>
      <c r="U18" s="8">
        <v>1786</v>
      </c>
      <c r="V18" s="8">
        <v>2220</v>
      </c>
    </row>
    <row r="19" spans="14:22" ht="36" customHeight="1">
      <c r="N19" s="8">
        <v>95</v>
      </c>
      <c r="O19" s="8">
        <v>289</v>
      </c>
      <c r="P19" s="8">
        <v>472</v>
      </c>
      <c r="Q19" s="8">
        <v>630</v>
      </c>
      <c r="R19" s="8">
        <v>808</v>
      </c>
      <c r="S19" s="8">
        <v>11145</v>
      </c>
      <c r="T19" s="8">
        <v>1459</v>
      </c>
      <c r="U19" s="8">
        <v>1820</v>
      </c>
      <c r="V19" s="8">
        <v>2260</v>
      </c>
    </row>
    <row r="20" spans="14:22" ht="36" customHeight="1">
      <c r="N20" s="8">
        <v>100</v>
      </c>
      <c r="O20" s="8">
        <v>296</v>
      </c>
      <c r="P20" s="8">
        <v>484</v>
      </c>
      <c r="Q20" s="8">
        <v>645</v>
      </c>
      <c r="R20" s="8">
        <v>825</v>
      </c>
      <c r="S20" s="8">
        <v>1137</v>
      </c>
      <c r="T20" s="8">
        <v>1487</v>
      </c>
      <c r="U20" s="8">
        <v>1854</v>
      </c>
      <c r="V20" s="8">
        <v>2300</v>
      </c>
    </row>
    <row r="21" spans="14:22" ht="36" customHeight="1">
      <c r="N21" s="8">
        <v>105</v>
      </c>
      <c r="O21" s="8">
        <v>304</v>
      </c>
      <c r="P21" s="8">
        <v>496</v>
      </c>
      <c r="Q21" s="8">
        <v>659</v>
      </c>
      <c r="R21" s="8">
        <v>843</v>
      </c>
      <c r="S21" s="8">
        <v>1160</v>
      </c>
      <c r="T21" s="8">
        <v>1515</v>
      </c>
      <c r="U21" s="8">
        <v>1888</v>
      </c>
      <c r="V21" s="8">
        <v>2340</v>
      </c>
    </row>
    <row r="22" spans="14:22" ht="36" customHeight="1">
      <c r="N22" s="8">
        <v>110</v>
      </c>
      <c r="O22" s="8">
        <v>312</v>
      </c>
      <c r="P22" s="8">
        <v>509</v>
      </c>
      <c r="Q22" s="8">
        <v>674</v>
      </c>
      <c r="R22" s="8">
        <v>861</v>
      </c>
      <c r="S22" s="8">
        <v>1183</v>
      </c>
      <c r="T22" s="8">
        <v>1543</v>
      </c>
      <c r="U22" s="8">
        <v>1922</v>
      </c>
      <c r="V22" s="8">
        <v>2380</v>
      </c>
    </row>
    <row r="23" spans="14:22" ht="36" customHeight="1">
      <c r="N23" s="8">
        <v>115</v>
      </c>
      <c r="O23" s="8">
        <v>320</v>
      </c>
      <c r="P23" s="8">
        <v>521</v>
      </c>
      <c r="Q23" s="8">
        <v>689</v>
      </c>
      <c r="R23" s="8">
        <v>879</v>
      </c>
      <c r="S23" s="8">
        <v>1206</v>
      </c>
      <c r="T23" s="8">
        <v>1571</v>
      </c>
      <c r="U23" s="8">
        <v>1956</v>
      </c>
      <c r="V23" s="8">
        <v>2420</v>
      </c>
    </row>
    <row r="24" spans="14:22" ht="36" customHeight="1">
      <c r="N24" s="8">
        <v>120</v>
      </c>
      <c r="O24" s="8">
        <v>328</v>
      </c>
      <c r="P24" s="8">
        <v>533</v>
      </c>
      <c r="Q24" s="8">
        <v>704</v>
      </c>
      <c r="R24" s="8">
        <v>896</v>
      </c>
      <c r="S24" s="8">
        <v>1229</v>
      </c>
      <c r="T24" s="8">
        <v>1599</v>
      </c>
      <c r="U24" s="8">
        <v>1990</v>
      </c>
      <c r="V24" s="8">
        <v>2460</v>
      </c>
    </row>
    <row r="25" spans="14:22" ht="36" customHeight="1">
      <c r="N25" s="8">
        <v>125</v>
      </c>
      <c r="O25" s="8" t="s">
        <v>1</v>
      </c>
      <c r="P25" s="8">
        <v>546</v>
      </c>
      <c r="Q25" s="8">
        <v>719</v>
      </c>
      <c r="R25" s="8">
        <v>914</v>
      </c>
      <c r="S25" s="8">
        <v>1252</v>
      </c>
      <c r="T25" s="8">
        <v>1627</v>
      </c>
      <c r="U25" s="8">
        <v>2024</v>
      </c>
      <c r="V25" s="8">
        <v>2500</v>
      </c>
    </row>
    <row r="26" spans="14:22" ht="36" customHeight="1">
      <c r="N26" s="8">
        <v>130</v>
      </c>
      <c r="O26" s="8" t="s">
        <v>1</v>
      </c>
      <c r="P26" s="8">
        <v>558</v>
      </c>
      <c r="Q26" s="8">
        <v>734</v>
      </c>
      <c r="R26" s="8">
        <v>932</v>
      </c>
      <c r="S26" s="8">
        <v>1275</v>
      </c>
      <c r="T26" s="8">
        <v>1655</v>
      </c>
      <c r="U26" s="8">
        <v>2058</v>
      </c>
      <c r="V26" s="8">
        <v>2540</v>
      </c>
    </row>
    <row r="27" spans="14:22" ht="36" customHeight="1">
      <c r="N27" s="8">
        <v>135</v>
      </c>
      <c r="O27" s="8" t="s">
        <v>1</v>
      </c>
      <c r="P27" s="8">
        <v>570</v>
      </c>
      <c r="Q27" s="8">
        <v>749</v>
      </c>
      <c r="R27" s="8">
        <v>950</v>
      </c>
      <c r="S27" s="8">
        <v>1298</v>
      </c>
      <c r="T27" s="8">
        <v>1683</v>
      </c>
      <c r="U27" s="8">
        <v>2092</v>
      </c>
      <c r="V27" s="8">
        <v>2580</v>
      </c>
    </row>
    <row r="28" spans="14:22" ht="36" customHeight="1">
      <c r="N28" s="8">
        <v>140</v>
      </c>
      <c r="O28" s="8" t="s">
        <v>1</v>
      </c>
      <c r="P28" s="8">
        <v>583</v>
      </c>
      <c r="Q28" s="8">
        <v>764</v>
      </c>
      <c r="R28" s="8">
        <v>967</v>
      </c>
      <c r="S28" s="8">
        <v>1321</v>
      </c>
      <c r="T28" s="8">
        <v>1711</v>
      </c>
      <c r="U28" s="8">
        <v>2126</v>
      </c>
      <c r="V28" s="8">
        <v>2620</v>
      </c>
    </row>
    <row r="29" spans="14:22" ht="36" customHeight="1">
      <c r="N29" s="8">
        <v>145</v>
      </c>
      <c r="O29" s="8" t="s">
        <v>1</v>
      </c>
      <c r="P29" s="8" t="s">
        <v>1</v>
      </c>
      <c r="Q29" s="8">
        <v>779</v>
      </c>
      <c r="R29" s="8">
        <v>985</v>
      </c>
      <c r="S29" s="8">
        <v>1344</v>
      </c>
      <c r="T29" s="8">
        <v>1739</v>
      </c>
      <c r="U29" s="8">
        <v>2160</v>
      </c>
      <c r="V29" s="8">
        <v>2660</v>
      </c>
    </row>
    <row r="30" spans="14:22" ht="36" customHeight="1">
      <c r="N30" s="8">
        <v>150</v>
      </c>
      <c r="O30" s="8" t="s">
        <v>1</v>
      </c>
      <c r="P30" s="8" t="s">
        <v>1</v>
      </c>
      <c r="Q30" s="8">
        <v>794</v>
      </c>
      <c r="R30" s="8">
        <v>1003</v>
      </c>
      <c r="S30" s="8">
        <v>1367</v>
      </c>
      <c r="T30" s="8">
        <v>1767</v>
      </c>
      <c r="U30" s="8">
        <v>2194</v>
      </c>
      <c r="V30" s="8">
        <v>2700</v>
      </c>
    </row>
    <row r="31" spans="14:22" ht="36" customHeight="1">
      <c r="N31" s="8">
        <v>155</v>
      </c>
      <c r="O31" s="8" t="s">
        <v>1</v>
      </c>
      <c r="P31" s="8" t="s">
        <v>1</v>
      </c>
      <c r="Q31" s="8">
        <v>808</v>
      </c>
      <c r="R31" s="8">
        <v>1021</v>
      </c>
      <c r="S31" s="8">
        <v>1390</v>
      </c>
      <c r="T31" s="8">
        <v>1795</v>
      </c>
      <c r="U31" s="8">
        <v>2228</v>
      </c>
      <c r="V31" s="8">
        <v>2740</v>
      </c>
    </row>
    <row r="32" spans="14:22" ht="36" customHeight="1">
      <c r="N32" s="8">
        <v>160</v>
      </c>
      <c r="O32" s="8" t="s">
        <v>1</v>
      </c>
      <c r="P32" s="8" t="s">
        <v>1</v>
      </c>
      <c r="Q32" s="8" t="s">
        <v>1</v>
      </c>
      <c r="R32" s="8">
        <v>1038</v>
      </c>
      <c r="S32" s="8">
        <v>1413</v>
      </c>
      <c r="T32" s="8">
        <v>1823</v>
      </c>
      <c r="U32" s="8">
        <v>2262</v>
      </c>
      <c r="V32" s="8">
        <v>2780</v>
      </c>
    </row>
    <row r="33" spans="14:22" ht="36" customHeight="1">
      <c r="N33" s="8">
        <v>165</v>
      </c>
      <c r="O33" s="8" t="s">
        <v>1</v>
      </c>
      <c r="P33" s="8" t="s">
        <v>1</v>
      </c>
      <c r="Q33" s="8" t="s">
        <v>1</v>
      </c>
      <c r="R33" s="8">
        <v>1056</v>
      </c>
      <c r="S33" s="8">
        <v>1436</v>
      </c>
      <c r="T33" s="8">
        <v>1851</v>
      </c>
      <c r="U33" s="8">
        <v>2296</v>
      </c>
      <c r="V33" s="8">
        <v>2820</v>
      </c>
    </row>
    <row r="34" spans="14:22" ht="36" customHeight="1">
      <c r="N34" s="8">
        <v>170</v>
      </c>
      <c r="O34" s="8" t="s">
        <v>1</v>
      </c>
      <c r="P34" s="8" t="s">
        <v>1</v>
      </c>
      <c r="Q34" s="8" t="s">
        <v>1</v>
      </c>
      <c r="R34" s="8">
        <v>1074</v>
      </c>
      <c r="S34" s="8">
        <v>1459</v>
      </c>
      <c r="T34" s="8">
        <v>1879</v>
      </c>
      <c r="U34" s="8">
        <v>2330</v>
      </c>
      <c r="V34" s="8">
        <v>2860</v>
      </c>
    </row>
    <row r="35" spans="14:22" ht="36" customHeight="1">
      <c r="N35" s="8">
        <v>175</v>
      </c>
      <c r="O35" s="8" t="s">
        <v>1</v>
      </c>
      <c r="P35" s="8" t="s">
        <v>1</v>
      </c>
      <c r="Q35" s="8" t="s">
        <v>1</v>
      </c>
      <c r="R35" s="8">
        <v>1092</v>
      </c>
      <c r="S35" s="8">
        <v>1482</v>
      </c>
      <c r="T35" s="8">
        <v>1907</v>
      </c>
      <c r="U35" s="8">
        <v>2364</v>
      </c>
      <c r="V35" s="8">
        <v>2900</v>
      </c>
    </row>
    <row r="36" spans="14:22" ht="36" customHeight="1">
      <c r="N36" s="8">
        <v>180</v>
      </c>
      <c r="O36" s="8" t="s">
        <v>1</v>
      </c>
      <c r="P36" s="8" t="s">
        <v>1</v>
      </c>
      <c r="Q36" s="8" t="s">
        <v>1</v>
      </c>
      <c r="R36" s="8">
        <v>1109</v>
      </c>
      <c r="S36" s="8">
        <v>1505</v>
      </c>
      <c r="T36" s="8">
        <v>1935</v>
      </c>
      <c r="U36" s="8">
        <v>2398</v>
      </c>
      <c r="V36" s="8">
        <v>2940</v>
      </c>
    </row>
    <row r="37" spans="14:22" ht="36" customHeight="1">
      <c r="N37" s="8">
        <v>185</v>
      </c>
      <c r="O37" s="8" t="s">
        <v>1</v>
      </c>
      <c r="P37" s="8" t="s">
        <v>1</v>
      </c>
      <c r="Q37" s="8" t="s">
        <v>1</v>
      </c>
      <c r="R37" s="8">
        <v>1127</v>
      </c>
      <c r="S37" s="8">
        <v>1528</v>
      </c>
      <c r="T37" s="8">
        <v>1963</v>
      </c>
      <c r="U37" s="8">
        <v>2432</v>
      </c>
      <c r="V37" s="8">
        <v>2980</v>
      </c>
    </row>
    <row r="38" spans="14:22" ht="36" customHeight="1">
      <c r="N38" s="8">
        <v>190</v>
      </c>
      <c r="O38" s="8" t="s">
        <v>1</v>
      </c>
      <c r="P38" s="8" t="s">
        <v>1</v>
      </c>
      <c r="Q38" s="8" t="s">
        <v>1</v>
      </c>
      <c r="R38" s="8"/>
      <c r="S38" s="8">
        <v>1571</v>
      </c>
      <c r="T38" s="8">
        <v>1991</v>
      </c>
      <c r="U38" s="8">
        <v>2466</v>
      </c>
      <c r="V38" s="8">
        <v>3020</v>
      </c>
    </row>
    <row r="39" spans="14:22" ht="36" customHeight="1">
      <c r="N39" s="8">
        <v>195</v>
      </c>
      <c r="O39" s="8" t="s">
        <v>1</v>
      </c>
      <c r="P39" s="8" t="s">
        <v>1</v>
      </c>
      <c r="Q39" s="8" t="s">
        <v>1</v>
      </c>
      <c r="R39" s="8"/>
      <c r="S39" s="8">
        <v>1574</v>
      </c>
      <c r="T39" s="8">
        <v>2019</v>
      </c>
      <c r="U39" s="8">
        <v>2500</v>
      </c>
      <c r="V39" s="8">
        <v>3060</v>
      </c>
    </row>
    <row r="40" spans="14:22" ht="36" customHeight="1">
      <c r="N40" s="8">
        <v>200</v>
      </c>
      <c r="O40" s="8" t="s">
        <v>1</v>
      </c>
      <c r="P40" s="8" t="s">
        <v>1</v>
      </c>
      <c r="Q40" s="8" t="s">
        <v>1</v>
      </c>
      <c r="R40" s="8"/>
      <c r="S40" s="8">
        <v>1597</v>
      </c>
      <c r="T40" s="8">
        <v>2047</v>
      </c>
      <c r="U40" s="8">
        <v>2534</v>
      </c>
      <c r="V40" s="8">
        <v>3100</v>
      </c>
    </row>
  </sheetData>
  <sheetProtection sheet="1" objects="1" scenarios="1"/>
  <dataValidations count="2">
    <dataValidation type="list" allowBlank="1" showInputMessage="1" showErrorMessage="1" sqref="D5">
      <formula1>$N$7:$N$40</formula1>
    </dataValidation>
    <dataValidation type="list" allowBlank="1" showInputMessage="1" showErrorMessage="1" sqref="C5">
      <formula1>$O$5:$V$5</formula1>
    </dataValidation>
  </dataValidations>
  <printOptions/>
  <pageMargins left="0.75" right="0.75" top="1" bottom="1" header="0.512" footer="0.512"/>
  <pageSetup horizontalDpi="360" verticalDpi="36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工事部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Owner</cp:lastModifiedBy>
  <cp:lastPrinted>2006-07-19T05:46:57Z</cp:lastPrinted>
  <dcterms:created xsi:type="dcterms:W3CDTF">2004-06-09T06:41:35Z</dcterms:created>
  <dcterms:modified xsi:type="dcterms:W3CDTF">2006-09-19T08:21:09Z</dcterms:modified>
  <cp:category/>
  <cp:version/>
  <cp:contentType/>
  <cp:contentStatus/>
</cp:coreProperties>
</file>