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225" windowHeight="7875" activeTab="1"/>
  </bookViews>
  <sheets>
    <sheet name="部分作業床（箱桁） " sheetId="1" r:id="rId1"/>
    <sheet name="部分作業床（鈑桁）" sheetId="2" r:id="rId2"/>
  </sheets>
  <definedNames>
    <definedName name="_xlnm.Print_Area" localSheetId="0">'部分作業床（箱桁） '!$A$1:$BC$153</definedName>
    <definedName name="_xlnm.Print_Area" localSheetId="1">'部分作業床（鈑桁）'!$A$1:$BC$153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<sst xmlns="http://schemas.openxmlformats.org/spreadsheetml/2006/main" count="686" uniqueCount="183">
  <si>
    <t>部分作業床の計算</t>
  </si>
  <si>
    <t>合板足場板</t>
  </si>
  <si>
    <t>活荷重</t>
  </si>
  <si>
    <t>（1）</t>
  </si>
  <si>
    <t>片面あたり（中下段あわせて）作業員　2人</t>
  </si>
  <si>
    <t>（2）</t>
  </si>
  <si>
    <t>足場板1枚あたり作業員1人</t>
  </si>
  <si>
    <t>（3）</t>
  </si>
  <si>
    <t>（4）</t>
  </si>
  <si>
    <t xml:space="preserve">作業員1人あたり </t>
  </si>
  <si>
    <t>N</t>
  </si>
  <si>
    <t>とする。</t>
  </si>
  <si>
    <t>名　称</t>
  </si>
  <si>
    <t>主体足場</t>
  </si>
  <si>
    <t>着目部材の最も不利な箇所に載荷する。</t>
  </si>
  <si>
    <t>昇降階段</t>
  </si>
  <si>
    <t>高さにかかわらず、10人が階段に添って分散載荷する。</t>
  </si>
  <si>
    <t>×</t>
  </si>
  <si>
    <t>部分階段</t>
  </si>
  <si>
    <t>足場板</t>
  </si>
  <si>
    <t>頂部おやごの照査では1.5人の作業員荷重を見込む。</t>
  </si>
  <si>
    <t>N/m</t>
  </si>
  <si>
    <t>等分布荷重</t>
  </si>
  <si>
    <t>下段足場</t>
  </si>
  <si>
    <t>W</t>
  </si>
  <si>
    <t>＝</t>
  </si>
  <si>
    <t>集中荷重</t>
  </si>
  <si>
    <t>P</t>
  </si>
  <si>
    <t>一覧表</t>
  </si>
  <si>
    <t>足場の種類</t>
  </si>
  <si>
    <t>寸法（mm）</t>
  </si>
  <si>
    <t>質量</t>
  </si>
  <si>
    <t>単位重量</t>
  </si>
  <si>
    <t>断面係数</t>
  </si>
  <si>
    <t>許容曲げ応力</t>
  </si>
  <si>
    <t>足場材</t>
  </si>
  <si>
    <t>合板足場材</t>
  </si>
  <si>
    <t>許容曲げ応力度</t>
  </si>
  <si>
    <t>N/m㎡</t>
  </si>
  <si>
    <t>厚さ×幅×長さ（mm)</t>
  </si>
  <si>
    <t>（㎏）</t>
  </si>
  <si>
    <t>（N/ｍ）</t>
  </si>
  <si>
    <r>
      <t>（N/ｍ</t>
    </r>
    <r>
      <rPr>
        <vertAlign val="superscript"/>
        <sz val="11"/>
        <rFont val="ＭＳ Ｐゴシック"/>
        <family val="3"/>
      </rPr>
      <t>2</t>
    </r>
    <r>
      <rPr>
        <sz val="10"/>
        <rFont val="ＭＳ Ｐゴシック"/>
        <family val="3"/>
      </rPr>
      <t>）</t>
    </r>
  </si>
  <si>
    <r>
      <t>（ｍｍ</t>
    </r>
    <r>
      <rPr>
        <vertAlign val="superscript"/>
        <sz val="11"/>
        <rFont val="ＭＳ Ｐゴシック"/>
        <family val="3"/>
      </rPr>
      <t>3</t>
    </r>
    <r>
      <rPr>
        <sz val="10"/>
        <rFont val="ＭＳ Ｐゴシック"/>
        <family val="3"/>
      </rPr>
      <t>）</t>
    </r>
  </si>
  <si>
    <r>
      <t>（N/ｍｍ</t>
    </r>
    <r>
      <rPr>
        <vertAlign val="superscript"/>
        <sz val="11"/>
        <rFont val="ＭＳ Ｐゴシック"/>
        <family val="3"/>
      </rPr>
      <t>2</t>
    </r>
    <r>
      <rPr>
        <sz val="10"/>
        <rFont val="ＭＳ Ｐゴシック"/>
        <family val="3"/>
      </rPr>
      <t>）</t>
    </r>
  </si>
  <si>
    <t>杉材足場材</t>
  </si>
  <si>
    <t>2.8×24×400</t>
  </si>
  <si>
    <t>松材足場材</t>
  </si>
  <si>
    <t>M</t>
  </si>
  <si>
    <t>P・ｌ</t>
  </si>
  <si>
    <t>+</t>
  </si>
  <si>
    <r>
      <t>W ｌ</t>
    </r>
    <r>
      <rPr>
        <vertAlign val="superscript"/>
        <sz val="11"/>
        <rFont val="ＭＳ Ｐゴシック"/>
        <family val="3"/>
      </rPr>
      <t>2</t>
    </r>
  </si>
  <si>
    <t>N・ｍ</t>
  </si>
  <si>
    <t>杉材足場板</t>
  </si>
  <si>
    <t>2.8×20×400</t>
  </si>
  <si>
    <t>松材足場板</t>
  </si>
  <si>
    <t>2.8×20×400</t>
  </si>
  <si>
    <t>アルミ足場材</t>
  </si>
  <si>
    <t>鋼製足場板</t>
  </si>
  <si>
    <t>2.8×20×400</t>
  </si>
  <si>
    <t>鋼管</t>
  </si>
  <si>
    <t>STK500</t>
  </si>
  <si>
    <t>許容曲げ/引張応力度</t>
  </si>
  <si>
    <t>アルミ足場板</t>
  </si>
  <si>
    <t>2.8×20×400</t>
  </si>
  <si>
    <t>降状点応力度</t>
  </si>
  <si>
    <t>σ</t>
  </si>
  <si>
    <r>
      <t>N/ｍｍ</t>
    </r>
    <r>
      <rPr>
        <vertAlign val="superscript"/>
        <sz val="11"/>
        <rFont val="ＭＳ Ｐゴシック"/>
        <family val="3"/>
      </rPr>
      <t>2</t>
    </r>
  </si>
  <si>
    <t>＜</t>
  </si>
  <si>
    <t>σa</t>
  </si>
  <si>
    <t>足場チェーン</t>
  </si>
  <si>
    <t>一</t>
  </si>
  <si>
    <t>本つり</t>
  </si>
  <si>
    <t>ｋN</t>
  </si>
  <si>
    <t>Z</t>
  </si>
  <si>
    <t>ループつり</t>
  </si>
  <si>
    <t>緊結金具</t>
  </si>
  <si>
    <t>直交クランプ</t>
  </si>
  <si>
    <t>（クランプ）</t>
  </si>
  <si>
    <t>自在クランプ</t>
  </si>
  <si>
    <t>ころばし</t>
  </si>
  <si>
    <t>鉄骨クランプ</t>
  </si>
  <si>
    <t>取付部の引張方向</t>
  </si>
  <si>
    <t>直交型　取付部の開き方向</t>
  </si>
  <si>
    <t>枚</t>
  </si>
  <si>
    <t>（バイスクランプ）</t>
  </si>
  <si>
    <t>平交型　取付部の開き方向</t>
  </si>
  <si>
    <t>吊りチェーン用クランプ</t>
  </si>
  <si>
    <t>単管ジョイント</t>
  </si>
  <si>
    <t>許容曲げモーメント</t>
  </si>
  <si>
    <t>N・m</t>
  </si>
  <si>
    <t>足場板の許容支持間隔</t>
  </si>
  <si>
    <t>足場板の種類</t>
  </si>
  <si>
    <t>合板足場板</t>
  </si>
  <si>
    <t>杉材足場板</t>
  </si>
  <si>
    <t>松材足場板</t>
  </si>
  <si>
    <t>活荷重　　P</t>
  </si>
  <si>
    <t>（N)</t>
  </si>
  <si>
    <t>板自重　　W</t>
  </si>
  <si>
    <t>（</t>
  </si>
  <si>
    <t>）</t>
  </si>
  <si>
    <t>許容応力度σ２</t>
  </si>
  <si>
    <t>断面係数　Z</t>
  </si>
  <si>
    <r>
      <t>（ｍｍ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）</t>
    </r>
  </si>
  <si>
    <t>断面係数　ｌmax</t>
  </si>
  <si>
    <r>
      <t>（ｍ</t>
    </r>
    <r>
      <rPr>
        <sz val="11"/>
        <rFont val="ＭＳ Ｐゴシック"/>
        <family val="3"/>
      </rPr>
      <t>）</t>
    </r>
  </si>
  <si>
    <t>→</t>
  </si>
  <si>
    <t>ｍ</t>
  </si>
  <si>
    <t>ｌmax時のたわみ</t>
  </si>
  <si>
    <r>
      <t>（ｍｍ</t>
    </r>
    <r>
      <rPr>
        <sz val="11"/>
        <rFont val="ＭＳ Ｐゴシック"/>
        <family val="3"/>
      </rPr>
      <t>）</t>
    </r>
  </si>
  <si>
    <t>頂部おやご</t>
  </si>
  <si>
    <t>死荷重</t>
  </si>
  <si>
    <t>（部分作業 1 箇所分）</t>
  </si>
  <si>
    <t>延べ</t>
  </si>
  <si>
    <t>クランプ</t>
  </si>
  <si>
    <t>ケ</t>
  </si>
  <si>
    <t>ｍ</t>
  </si>
  <si>
    <t>×</t>
  </si>
  <si>
    <t>本</t>
  </si>
  <si>
    <t>作業員</t>
  </si>
  <si>
    <t>の片持ち梁とする。</t>
  </si>
  <si>
    <t>P</t>
  </si>
  <si>
    <t>/</t>
  </si>
  <si>
    <t>+</t>
  </si>
  <si>
    <t>N</t>
  </si>
  <si>
    <t>中段足場</t>
  </si>
  <si>
    <t>ｍ</t>
  </si>
  <si>
    <t>×</t>
  </si>
  <si>
    <t>ｍ</t>
  </si>
  <si>
    <t>×</t>
  </si>
  <si>
    <t>P</t>
  </si>
  <si>
    <t>/</t>
  </si>
  <si>
    <t>+</t>
  </si>
  <si>
    <t>N</t>
  </si>
  <si>
    <t>（ころばし自重）</t>
  </si>
  <si>
    <t>１</t>
  </si>
  <si>
    <t>２</t>
  </si>
  <si>
    <t>３</t>
  </si>
  <si>
    <t>４</t>
  </si>
  <si>
    <t>５</t>
  </si>
  <si>
    <t>６</t>
  </si>
  <si>
    <t>７</t>
  </si>
  <si>
    <t>８</t>
  </si>
  <si>
    <t>寸法</t>
  </si>
  <si>
    <t>単重</t>
  </si>
  <si>
    <t>断面２次　　　ﾓｰﾒﾝﾄ</t>
  </si>
  <si>
    <t>断面係数</t>
  </si>
  <si>
    <t>断面積</t>
  </si>
  <si>
    <t>径×厚さ（材質）</t>
  </si>
  <si>
    <t>N/m</t>
  </si>
  <si>
    <r>
      <t>mm</t>
    </r>
    <r>
      <rPr>
        <vertAlign val="superscript"/>
        <sz val="11"/>
        <rFont val="ＭＳ Ｐ明朝"/>
        <family val="1"/>
      </rPr>
      <t>4</t>
    </r>
  </si>
  <si>
    <r>
      <t>mm</t>
    </r>
    <r>
      <rPr>
        <vertAlign val="superscript"/>
        <sz val="11"/>
        <rFont val="ＭＳ Ｐ明朝"/>
        <family val="1"/>
      </rPr>
      <t>2</t>
    </r>
  </si>
  <si>
    <r>
      <t>N/mm</t>
    </r>
    <r>
      <rPr>
        <vertAlign val="superscript"/>
        <sz val="11"/>
        <rFont val="ＭＳ Ｐ明朝"/>
        <family val="1"/>
      </rPr>
      <t>2</t>
    </r>
  </si>
  <si>
    <t>mm</t>
  </si>
  <si>
    <t>φ48.6×2.4(STK500)</t>
  </si>
  <si>
    <t>□60×2.3(STKR400)</t>
  </si>
  <si>
    <t>□75×3.2(STKR400)</t>
  </si>
  <si>
    <t>□100×3.2(STKR400)</t>
  </si>
  <si>
    <t>□60×2.3(STKR490)</t>
  </si>
  <si>
    <t>□75×3.2(STKR490)</t>
  </si>
  <si>
    <t>□100×3.2(STKR490)</t>
  </si>
  <si>
    <t>回転半径</t>
  </si>
  <si>
    <t>許容曲　　応力度</t>
  </si>
  <si>
    <t>φ48.6×2.4(STK500)</t>
  </si>
  <si>
    <t>ヤング　　  　係数</t>
  </si>
  <si>
    <t>ｍの片持ち梁とする。</t>
  </si>
  <si>
    <t>ころばし</t>
  </si>
  <si>
    <t>頂部おやごの照査は、右図のように1箇所</t>
  </si>
  <si>
    <t>あたり作業員1.5人の集中荷重を想定する。</t>
  </si>
  <si>
    <t>鋼製足場材</t>
  </si>
  <si>
    <t>P</t>
  </si>
  <si>
    <r>
      <t>活荷重　</t>
    </r>
    <r>
      <rPr>
        <sz val="11"/>
        <rFont val="ＭＳ Ｐゴシック"/>
        <family val="3"/>
      </rPr>
      <t>単位：Ｎ　　　　ただし、ワイヤーブリッジの単位は（Ｎ/ｍ）</t>
    </r>
  </si>
  <si>
    <t>載荷条件</t>
  </si>
  <si>
    <t>作業員　　　（Ｎ）</t>
  </si>
  <si>
    <t>運搬物　　　（Ｎ）</t>
  </si>
  <si>
    <t>衝撃２０％　　　（Ｎ）</t>
  </si>
  <si>
    <t>計　　　　　　（Ｎ,N/m）</t>
  </si>
  <si>
    <t>備　　　　考</t>
  </si>
  <si>
    <t>１箇所当り　　　１人</t>
  </si>
  <si>
    <t>１基当り　　　１０人</t>
  </si>
  <si>
    <t>足場板１枚当り　　１人</t>
  </si>
  <si>
    <t>ワイヤーブリッジ</t>
  </si>
  <si>
    <t>１通路当り　　１人/３m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</si>
</sst>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.000_ "/>
    <numFmt numFmtId="182" formatCode="#,##0.0;[Red]\-#,##0.0"/>
    <numFmt numFmtId="183" formatCode="0.00_ "/>
    <numFmt numFmtId="184" formatCode="#,##0.000;[Red]\-#,##0.000"/>
    <numFmt numFmtId="185" formatCode="#,##0_ "/>
    <numFmt numFmtId="186" formatCode="0.0_ "/>
    <numFmt numFmtId="187" formatCode="0.00_);[Red]\(0.00\)"/>
    <numFmt numFmtId="188" formatCode="#,##0.0_ "/>
    <numFmt numFmtId="189" formatCode="#,##0_);\(#,##0\)"/>
  </numFmts>
  <fonts count="18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20"/>
      <name val="ＭＳ Ｐゴシック"/>
      <family val="3"/>
    </font>
    <font>
      <sz val="11"/>
      <name val="ＭＳ Ｐゴシック"/>
      <family val="3"/>
    </font>
    <font>
      <sz val="11"/>
      <color indexed="10"/>
      <name val="ＭＳ Ｐゴシック"/>
      <family val="3"/>
    </font>
    <font>
      <sz val="7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vertAlign val="superscript"/>
      <sz val="11"/>
      <name val="ＭＳ Ｐゴシック"/>
      <family val="3"/>
    </font>
    <font>
      <sz val="11"/>
      <color indexed="12"/>
      <name val="ＭＳ Ｐゴシック"/>
      <family val="3"/>
    </font>
    <font>
      <sz val="10"/>
      <color indexed="12"/>
      <name val="ＭＳ Ｐゴシック"/>
      <family val="3"/>
    </font>
    <font>
      <sz val="11"/>
      <name val="ＭＳ Ｐ明朝"/>
      <family val="1"/>
    </font>
    <font>
      <sz val="6"/>
      <name val="ＭＳ Ｐ明朝"/>
      <family val="1"/>
    </font>
    <font>
      <vertAlign val="superscript"/>
      <sz val="11"/>
      <name val="ＭＳ Ｐ明朝"/>
      <family val="1"/>
    </font>
    <font>
      <sz val="9"/>
      <name val="MS UI Gothic"/>
      <family val="3"/>
    </font>
    <font>
      <sz val="11"/>
      <name val="明朝"/>
      <family val="1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5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27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12" fillId="0" borderId="0" xfId="0" applyFont="1" applyAlignment="1" applyProtection="1" quotePrefix="1">
      <alignment horizontal="center"/>
      <protection/>
    </xf>
    <xf numFmtId="0" fontId="12" fillId="0" borderId="1" xfId="0" applyFont="1" applyBorder="1" applyAlignment="1" applyProtection="1">
      <alignment horizontal="centerContinuous" vertical="center"/>
      <protection/>
    </xf>
    <xf numFmtId="0" fontId="12" fillId="0" borderId="1" xfId="0" applyFont="1" applyBorder="1" applyAlignment="1" applyProtection="1" quotePrefix="1">
      <alignment horizontal="center" vertical="center"/>
      <protection/>
    </xf>
    <xf numFmtId="0" fontId="12" fillId="0" borderId="1" xfId="0" applyFont="1" applyBorder="1" applyAlignment="1" applyProtection="1">
      <alignment horizontal="center" vertical="center"/>
      <protection/>
    </xf>
    <xf numFmtId="0" fontId="12" fillId="0" borderId="2" xfId="0" applyFont="1" applyBorder="1" applyAlignment="1" applyProtection="1">
      <alignment horizontal="centerContinuous" vertical="center"/>
      <protection/>
    </xf>
    <xf numFmtId="185" fontId="12" fillId="0" borderId="3" xfId="0" applyNumberFormat="1" applyFont="1" applyBorder="1" applyAlignment="1" applyProtection="1">
      <alignment horizontal="center" vertical="center"/>
      <protection/>
    </xf>
    <xf numFmtId="185" fontId="12" fillId="0" borderId="3" xfId="0" applyNumberFormat="1" applyFont="1" applyBorder="1" applyAlignment="1" applyProtection="1">
      <alignment vertical="center"/>
      <protection/>
    </xf>
    <xf numFmtId="185" fontId="12" fillId="0" borderId="4" xfId="0" applyNumberFormat="1" applyFont="1" applyBorder="1" applyAlignment="1" applyProtection="1">
      <alignment horizontal="center" vertical="center"/>
      <protection/>
    </xf>
    <xf numFmtId="188" fontId="12" fillId="0" borderId="3" xfId="0" applyNumberFormat="1" applyFont="1" applyBorder="1" applyAlignment="1" applyProtection="1">
      <alignment horizontal="center" vertical="center"/>
      <protection/>
    </xf>
    <xf numFmtId="185" fontId="12" fillId="0" borderId="5" xfId="0" applyNumberFormat="1" applyFont="1" applyBorder="1" applyAlignment="1" applyProtection="1">
      <alignment horizontal="center" vertical="center"/>
      <protection/>
    </xf>
    <xf numFmtId="185" fontId="12" fillId="0" borderId="5" xfId="0" applyNumberFormat="1" applyFont="1" applyBorder="1" applyAlignment="1" applyProtection="1">
      <alignment vertical="center"/>
      <protection/>
    </xf>
    <xf numFmtId="185" fontId="12" fillId="0" borderId="6" xfId="0" applyNumberFormat="1" applyFont="1" applyBorder="1" applyAlignment="1" applyProtection="1">
      <alignment horizontal="center" vertical="center"/>
      <protection/>
    </xf>
    <xf numFmtId="188" fontId="12" fillId="0" borderId="5" xfId="0" applyNumberFormat="1" applyFont="1" applyBorder="1" applyAlignment="1" applyProtection="1">
      <alignment horizontal="center" vertical="center"/>
      <protection/>
    </xf>
    <xf numFmtId="185" fontId="12" fillId="0" borderId="7" xfId="0" applyNumberFormat="1" applyFont="1" applyBorder="1" applyAlignment="1" applyProtection="1">
      <alignment horizontal="center" vertical="center"/>
      <protection/>
    </xf>
    <xf numFmtId="185" fontId="12" fillId="0" borderId="7" xfId="0" applyNumberFormat="1" applyFont="1" applyBorder="1" applyAlignment="1" applyProtection="1">
      <alignment vertical="center"/>
      <protection/>
    </xf>
    <xf numFmtId="185" fontId="12" fillId="0" borderId="8" xfId="0" applyNumberFormat="1" applyFont="1" applyBorder="1" applyAlignment="1" applyProtection="1">
      <alignment horizontal="center" vertical="center"/>
      <protection/>
    </xf>
    <xf numFmtId="188" fontId="12" fillId="0" borderId="7" xfId="0" applyNumberFormat="1" applyFont="1" applyBorder="1" applyAlignment="1" applyProtection="1">
      <alignment horizontal="center" vertical="center"/>
      <protection/>
    </xf>
    <xf numFmtId="186" fontId="12" fillId="0" borderId="3" xfId="0" applyNumberFormat="1" applyFont="1" applyBorder="1" applyAlignment="1" applyProtection="1">
      <alignment vertical="center"/>
      <protection/>
    </xf>
    <xf numFmtId="180" fontId="12" fillId="0" borderId="5" xfId="0" applyNumberFormat="1" applyFont="1" applyBorder="1" applyAlignment="1" applyProtection="1">
      <alignment vertical="center"/>
      <protection/>
    </xf>
    <xf numFmtId="180" fontId="12" fillId="0" borderId="7" xfId="0" applyNumberFormat="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center"/>
      <protection/>
    </xf>
    <xf numFmtId="0" fontId="4" fillId="0" borderId="0" xfId="0" applyFont="1" applyAlignment="1" applyProtection="1" quotePrefix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9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NumberFormat="1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0" fillId="0" borderId="9" xfId="0" applyFont="1" applyBorder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1" xfId="0" applyFont="1" applyBorder="1" applyAlignment="1" applyProtection="1">
      <alignment horizontal="center"/>
      <protection/>
    </xf>
    <xf numFmtId="181" fontId="0" fillId="0" borderId="10" xfId="0" applyNumberFormat="1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180" fontId="4" fillId="0" borderId="0" xfId="0" applyNumberFormat="1" applyFont="1" applyBorder="1" applyAlignment="1" applyProtection="1">
      <alignment vertical="center"/>
      <protection/>
    </xf>
    <xf numFmtId="38" fontId="4" fillId="0" borderId="0" xfId="0" applyNumberFormat="1" applyFont="1" applyAlignment="1" applyProtection="1">
      <alignment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0" xfId="0" applyNumberFormat="1" applyFont="1" applyAlignment="1" applyProtection="1">
      <alignment horizontal="center" vertical="center"/>
      <protection/>
    </xf>
    <xf numFmtId="0" fontId="0" fillId="0" borderId="6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85" fontId="0" fillId="0" borderId="18" xfId="0" applyNumberFormat="1" applyBorder="1" applyAlignment="1" applyProtection="1">
      <alignment horizontal="right" vertical="center"/>
      <protection locked="0"/>
    </xf>
    <xf numFmtId="185" fontId="0" fillId="0" borderId="5" xfId="0" applyNumberFormat="1" applyBorder="1" applyAlignment="1" applyProtection="1">
      <alignment horizontal="right" vertical="center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1" xfId="0" applyBorder="1" applyAlignment="1">
      <alignment/>
    </xf>
    <xf numFmtId="180" fontId="0" fillId="0" borderId="0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4" xfId="0" applyBorder="1" applyAlignment="1" applyProtection="1">
      <alignment horizontal="center" vertical="center" wrapText="1"/>
      <protection locked="0"/>
    </xf>
    <xf numFmtId="0" fontId="0" fillId="0" borderId="25" xfId="0" applyBorder="1" applyAlignment="1" applyProtection="1">
      <alignment horizontal="center" vertical="center" wrapText="1"/>
      <protection locked="0"/>
    </xf>
    <xf numFmtId="0" fontId="0" fillId="0" borderId="26" xfId="0" applyBorder="1" applyAlignment="1" applyProtection="1">
      <alignment horizontal="center" vertical="center" wrapText="1"/>
      <protection locked="0"/>
    </xf>
    <xf numFmtId="0" fontId="0" fillId="0" borderId="27" xfId="0" applyBorder="1" applyAlignment="1" applyProtection="1">
      <alignment horizontal="center" vertical="center" wrapText="1"/>
      <protection locked="0"/>
    </xf>
    <xf numFmtId="0" fontId="0" fillId="0" borderId="28" xfId="0" applyBorder="1" applyAlignment="1" applyProtection="1">
      <alignment horizontal="center" vertical="center" wrapText="1"/>
      <protection locked="0"/>
    </xf>
    <xf numFmtId="0" fontId="0" fillId="0" borderId="29" xfId="0" applyBorder="1" applyAlignment="1" applyProtection="1">
      <alignment horizontal="center" vertical="center" wrapText="1"/>
      <protection locked="0"/>
    </xf>
    <xf numFmtId="0" fontId="0" fillId="0" borderId="30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 vertical="center" wrapText="1"/>
    </xf>
    <xf numFmtId="189" fontId="16" fillId="0" borderId="31" xfId="0" applyNumberFormat="1" applyFont="1" applyBorder="1" applyAlignment="1" applyProtection="1">
      <alignment horizontal="right" vertical="center"/>
      <protection locked="0"/>
    </xf>
    <xf numFmtId="189" fontId="0" fillId="0" borderId="32" xfId="0" applyNumberFormat="1" applyBorder="1" applyAlignment="1">
      <alignment horizontal="right" vertical="center"/>
    </xf>
    <xf numFmtId="189" fontId="0" fillId="0" borderId="33" xfId="0" applyNumberFormat="1" applyBorder="1" applyAlignment="1" applyProtection="1">
      <alignment horizontal="right" vertical="center"/>
      <protection locked="0"/>
    </xf>
    <xf numFmtId="189" fontId="0" fillId="0" borderId="34" xfId="0" applyNumberFormat="1" applyBorder="1" applyAlignment="1">
      <alignment horizontal="right" vertical="center"/>
    </xf>
    <xf numFmtId="189" fontId="0" fillId="0" borderId="18" xfId="0" applyNumberFormat="1" applyBorder="1" applyAlignment="1" applyProtection="1">
      <alignment horizontal="right" vertical="center"/>
      <protection locked="0"/>
    </xf>
    <xf numFmtId="189" fontId="0" fillId="0" borderId="35" xfId="0" applyNumberFormat="1" applyBorder="1" applyAlignment="1">
      <alignment horizontal="right" vertical="center"/>
    </xf>
    <xf numFmtId="189" fontId="0" fillId="0" borderId="5" xfId="0" applyNumberFormat="1" applyBorder="1" applyAlignment="1" applyProtection="1">
      <alignment horizontal="right" vertical="center"/>
      <protection locked="0"/>
    </xf>
    <xf numFmtId="189" fontId="0" fillId="0" borderId="7" xfId="0" applyNumberFormat="1" applyBorder="1" applyAlignment="1">
      <alignment horizontal="right" vertical="center"/>
    </xf>
    <xf numFmtId="0" fontId="0" fillId="0" borderId="8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185" fontId="16" fillId="0" borderId="31" xfId="0" applyNumberFormat="1" applyFont="1" applyBorder="1" applyAlignment="1" applyProtection="1">
      <alignment horizontal="right" vertical="center"/>
      <protection locked="0"/>
    </xf>
    <xf numFmtId="185" fontId="0" fillId="0" borderId="31" xfId="0" applyNumberFormat="1" applyBorder="1" applyAlignment="1">
      <alignment horizontal="right" vertical="center"/>
    </xf>
    <xf numFmtId="185" fontId="0" fillId="0" borderId="33" xfId="0" applyNumberFormat="1" applyBorder="1" applyAlignment="1" applyProtection="1">
      <alignment horizontal="right" vertical="center"/>
      <protection locked="0"/>
    </xf>
    <xf numFmtId="185" fontId="0" fillId="0" borderId="37" xfId="0" applyNumberFormat="1" applyBorder="1" applyAlignment="1" applyProtection="1">
      <alignment horizontal="right" vertical="center"/>
      <protection locked="0"/>
    </xf>
    <xf numFmtId="185" fontId="0" fillId="0" borderId="3" xfId="0" applyNumberFormat="1" applyBorder="1" applyAlignment="1" applyProtection="1">
      <alignment horizontal="right" vertical="center"/>
      <protection locked="0"/>
    </xf>
    <xf numFmtId="0" fontId="0" fillId="0" borderId="4" xfId="0" applyFont="1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17" fillId="0" borderId="6" xfId="0" applyFont="1" applyBorder="1" applyAlignment="1">
      <alignment vertical="center" wrapText="1"/>
    </xf>
    <xf numFmtId="0" fontId="0" fillId="0" borderId="3" xfId="0" applyBorder="1" applyAlignment="1" applyProtection="1">
      <alignment horizontal="center" vertical="center" wrapText="1"/>
      <protection locked="0"/>
    </xf>
    <xf numFmtId="185" fontId="16" fillId="0" borderId="39" xfId="0" applyNumberFormat="1" applyFont="1" applyBorder="1" applyAlignment="1" applyProtection="1">
      <alignment horizontal="right" vertical="center"/>
      <protection locked="0"/>
    </xf>
    <xf numFmtId="185" fontId="0" fillId="0" borderId="40" xfId="0" applyNumberFormat="1" applyBorder="1" applyAlignment="1" applyProtection="1">
      <alignment horizontal="right" vertical="center"/>
      <protection locked="0"/>
    </xf>
    <xf numFmtId="0" fontId="0" fillId="0" borderId="24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NumberFormat="1" applyFont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38" fontId="10" fillId="0" borderId="11" xfId="0" applyNumberFormat="1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2" fillId="0" borderId="24" xfId="0" applyFont="1" applyBorder="1" applyAlignment="1" applyProtection="1">
      <alignment horizontal="center" vertical="center" wrapText="1"/>
      <protection/>
    </xf>
    <xf numFmtId="0" fontId="12" fillId="0" borderId="25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vertical="center"/>
      <protection locked="0"/>
    </xf>
    <xf numFmtId="180" fontId="10" fillId="0" borderId="11" xfId="0" applyNumberFormat="1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vertical="center"/>
      <protection/>
    </xf>
    <xf numFmtId="0" fontId="9" fillId="0" borderId="11" xfId="0" applyFont="1" applyBorder="1" applyAlignment="1" applyProtection="1">
      <alignment horizontal="left" vertical="center"/>
      <protection/>
    </xf>
    <xf numFmtId="182" fontId="10" fillId="0" borderId="0" xfId="17" applyNumberFormat="1" applyFont="1" applyBorder="1" applyAlignment="1" applyProtection="1">
      <alignment horizontal="center" vertical="center"/>
      <protection/>
    </xf>
    <xf numFmtId="0" fontId="4" fillId="0" borderId="41" xfId="0" applyFont="1" applyBorder="1" applyAlignment="1" applyProtection="1">
      <alignment horizontal="distributed"/>
      <protection/>
    </xf>
    <xf numFmtId="0" fontId="4" fillId="0" borderId="15" xfId="0" applyFont="1" applyBorder="1" applyAlignment="1" applyProtection="1">
      <alignment horizontal="distributed"/>
      <protection/>
    </xf>
    <xf numFmtId="0" fontId="4" fillId="0" borderId="42" xfId="0" applyFont="1" applyBorder="1" applyAlignment="1" applyProtection="1">
      <alignment horizontal="distributed"/>
      <protection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0" fillId="0" borderId="0" xfId="0" applyFont="1" applyAlignment="1" applyProtection="1">
      <alignment horizontal="center"/>
      <protection/>
    </xf>
    <xf numFmtId="38" fontId="10" fillId="0" borderId="0" xfId="17" applyFont="1" applyBorder="1" applyAlignment="1" applyProtection="1">
      <alignment vertical="center"/>
      <protection/>
    </xf>
    <xf numFmtId="38" fontId="10" fillId="0" borderId="0" xfId="17" applyFont="1" applyAlignment="1" applyProtection="1">
      <alignment vertical="center"/>
      <protection/>
    </xf>
    <xf numFmtId="0" fontId="10" fillId="0" borderId="11" xfId="0" applyFont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43" xfId="0" applyFont="1" applyBorder="1" applyAlignment="1" applyProtection="1">
      <alignment horizontal="center" vertical="center"/>
      <protection/>
    </xf>
    <xf numFmtId="0" fontId="0" fillId="0" borderId="41" xfId="0" applyFont="1" applyBorder="1" applyAlignment="1" applyProtection="1">
      <alignment horizontal="center"/>
      <protection/>
    </xf>
    <xf numFmtId="0" fontId="0" fillId="0" borderId="42" xfId="0" applyFont="1" applyBorder="1" applyAlignment="1" applyProtection="1">
      <alignment horizontal="center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44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45" xfId="0" applyFont="1" applyBorder="1" applyAlignment="1" applyProtection="1">
      <alignment vertical="center"/>
      <protection/>
    </xf>
    <xf numFmtId="0" fontId="0" fillId="0" borderId="46" xfId="0" applyFont="1" applyBorder="1" applyAlignment="1" applyProtection="1">
      <alignment horizontal="distributed" vertical="center"/>
      <protection/>
    </xf>
    <xf numFmtId="0" fontId="0" fillId="0" borderId="15" xfId="0" applyFont="1" applyBorder="1" applyAlignment="1" applyProtection="1">
      <alignment horizontal="distributed" vertical="center"/>
      <protection/>
    </xf>
    <xf numFmtId="0" fontId="0" fillId="0" borderId="42" xfId="0" applyFont="1" applyBorder="1" applyAlignment="1" applyProtection="1">
      <alignment horizontal="distributed" vertical="center"/>
      <protection/>
    </xf>
    <xf numFmtId="0" fontId="10" fillId="0" borderId="0" xfId="0" applyFont="1" applyAlignment="1" applyProtection="1">
      <alignment vertical="center"/>
      <protection/>
    </xf>
    <xf numFmtId="38" fontId="10" fillId="0" borderId="0" xfId="0" applyNumberFormat="1" applyFont="1" applyAlignment="1" applyProtection="1">
      <alignment vertical="center"/>
      <protection/>
    </xf>
    <xf numFmtId="186" fontId="0" fillId="0" borderId="46" xfId="0" applyNumberFormat="1" applyFont="1" applyBorder="1" applyAlignment="1" applyProtection="1">
      <alignment vertical="center"/>
      <protection/>
    </xf>
    <xf numFmtId="186" fontId="0" fillId="0" borderId="15" xfId="0" applyNumberFormat="1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42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vertical="center"/>
      <protection/>
    </xf>
    <xf numFmtId="180" fontId="10" fillId="0" borderId="0" xfId="0" applyNumberFormat="1" applyFont="1" applyAlignment="1" applyProtection="1">
      <alignment vertical="center"/>
      <protection/>
    </xf>
    <xf numFmtId="0" fontId="0" fillId="0" borderId="46" xfId="0" applyBorder="1" applyAlignment="1" applyProtection="1">
      <alignment horizontal="distributed" vertical="center"/>
      <protection/>
    </xf>
    <xf numFmtId="180" fontId="0" fillId="0" borderId="46" xfId="0" applyNumberFormat="1" applyFont="1" applyBorder="1" applyAlignment="1" applyProtection="1">
      <alignment vertical="center"/>
      <protection/>
    </xf>
    <xf numFmtId="180" fontId="0" fillId="0" borderId="15" xfId="0" applyNumberFormat="1" applyFont="1" applyBorder="1" applyAlignment="1" applyProtection="1">
      <alignment vertical="center"/>
      <protection/>
    </xf>
    <xf numFmtId="0" fontId="0" fillId="0" borderId="47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48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44" xfId="0" applyFont="1" applyBorder="1" applyAlignment="1" applyProtection="1">
      <alignment horizontal="center" vertical="center"/>
      <protection/>
    </xf>
    <xf numFmtId="0" fontId="0" fillId="0" borderId="49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45" xfId="0" applyFont="1" applyBorder="1" applyAlignment="1" applyProtection="1">
      <alignment horizontal="center" vertical="center"/>
      <protection/>
    </xf>
    <xf numFmtId="0" fontId="0" fillId="0" borderId="46" xfId="0" applyFont="1" applyBorder="1" applyAlignment="1" applyProtection="1">
      <alignment vertical="center"/>
      <protection/>
    </xf>
    <xf numFmtId="185" fontId="10" fillId="0" borderId="13" xfId="0" applyNumberFormat="1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187" fontId="0" fillId="0" borderId="41" xfId="0" applyNumberFormat="1" applyFont="1" applyBorder="1" applyAlignment="1" applyProtection="1">
      <alignment vertical="center"/>
      <protection/>
    </xf>
    <xf numFmtId="187" fontId="0" fillId="0" borderId="15" xfId="0" applyNumberFormat="1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horizontal="right" vertical="center"/>
      <protection/>
    </xf>
    <xf numFmtId="0" fontId="0" fillId="0" borderId="41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/>
      <protection/>
    </xf>
    <xf numFmtId="0" fontId="5" fillId="0" borderId="0" xfId="0" applyFont="1" applyAlignment="1" applyProtection="1">
      <alignment vertical="center"/>
      <protection locked="0"/>
    </xf>
    <xf numFmtId="0" fontId="12" fillId="0" borderId="24" xfId="0" applyFont="1" applyBorder="1" applyAlignment="1" applyProtection="1">
      <alignment horizontal="center" vertical="center"/>
      <protection/>
    </xf>
    <xf numFmtId="0" fontId="12" fillId="0" borderId="25" xfId="0" applyFont="1" applyBorder="1" applyAlignment="1" applyProtection="1">
      <alignment/>
      <protection/>
    </xf>
    <xf numFmtId="187" fontId="0" fillId="0" borderId="46" xfId="0" applyNumberFormat="1" applyFont="1" applyBorder="1" applyAlignment="1" applyProtection="1">
      <alignment vertical="center"/>
      <protection/>
    </xf>
    <xf numFmtId="0" fontId="0" fillId="0" borderId="41" xfId="0" applyFont="1" applyBorder="1" applyAlignment="1" applyProtection="1">
      <alignment horizontal="center" vertical="center"/>
      <protection/>
    </xf>
    <xf numFmtId="0" fontId="0" fillId="0" borderId="42" xfId="0" applyFont="1" applyBorder="1" applyAlignment="1" applyProtection="1">
      <alignment horizontal="center" vertical="center"/>
      <protection/>
    </xf>
    <xf numFmtId="0" fontId="0" fillId="0" borderId="46" xfId="0" applyFont="1" applyBorder="1" applyAlignment="1" applyProtection="1">
      <alignment horizontal="center" vertical="center"/>
      <protection/>
    </xf>
    <xf numFmtId="38" fontId="0" fillId="0" borderId="46" xfId="17" applyFont="1" applyBorder="1" applyAlignment="1" applyProtection="1">
      <alignment horizontal="center" vertical="center"/>
      <protection/>
    </xf>
    <xf numFmtId="38" fontId="0" fillId="0" borderId="15" xfId="17" applyFont="1" applyBorder="1" applyAlignment="1" applyProtection="1">
      <alignment horizontal="center" vertical="center"/>
      <protection/>
    </xf>
    <xf numFmtId="38" fontId="0" fillId="0" borderId="42" xfId="17" applyFont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42" xfId="0" applyBorder="1" applyAlignment="1" applyProtection="1">
      <alignment vertical="center"/>
      <protection/>
    </xf>
    <xf numFmtId="182" fontId="0" fillId="0" borderId="46" xfId="17" applyNumberFormat="1" applyFont="1" applyBorder="1" applyAlignment="1" applyProtection="1">
      <alignment horizontal="center" vertical="center"/>
      <protection/>
    </xf>
    <xf numFmtId="182" fontId="0" fillId="0" borderId="15" xfId="17" applyNumberFormat="1" applyFont="1" applyBorder="1" applyAlignment="1" applyProtection="1">
      <alignment horizontal="center" vertical="center"/>
      <protection/>
    </xf>
    <xf numFmtId="182" fontId="0" fillId="0" borderId="42" xfId="17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184" fontId="0" fillId="0" borderId="46" xfId="17" applyNumberFormat="1" applyFont="1" applyBorder="1" applyAlignment="1" applyProtection="1">
      <alignment vertical="center"/>
      <protection/>
    </xf>
    <xf numFmtId="184" fontId="0" fillId="0" borderId="15" xfId="17" applyNumberFormat="1" applyFont="1" applyBorder="1" applyAlignment="1" applyProtection="1">
      <alignment vertical="center"/>
      <protection/>
    </xf>
    <xf numFmtId="184" fontId="0" fillId="0" borderId="42" xfId="17" applyNumberFormat="1" applyFont="1" applyBorder="1" applyAlignment="1" applyProtection="1">
      <alignment vertical="center"/>
      <protection/>
    </xf>
    <xf numFmtId="180" fontId="10" fillId="0" borderId="0" xfId="0" applyNumberFormat="1" applyFont="1" applyAlignment="1" applyProtection="1">
      <alignment horizontal="center" vertical="center"/>
      <protection/>
    </xf>
    <xf numFmtId="38" fontId="11" fillId="0" borderId="13" xfId="17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 vertical="center"/>
      <protection/>
    </xf>
    <xf numFmtId="38" fontId="10" fillId="0" borderId="0" xfId="17" applyFont="1" applyBorder="1" applyAlignment="1" applyProtection="1">
      <alignment horizontal="center" vertical="center"/>
      <protection/>
    </xf>
    <xf numFmtId="182" fontId="4" fillId="0" borderId="0" xfId="17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 locked="0"/>
    </xf>
    <xf numFmtId="0" fontId="5" fillId="0" borderId="11" xfId="0" applyFont="1" applyBorder="1" applyAlignment="1" applyProtection="1">
      <alignment vertical="center"/>
      <protection locked="0"/>
    </xf>
    <xf numFmtId="0" fontId="5" fillId="0" borderId="11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8" fontId="10" fillId="0" borderId="0" xfId="17" applyFont="1" applyAlignment="1" applyProtection="1">
      <alignment vertical="center"/>
      <protection/>
    </xf>
    <xf numFmtId="38" fontId="10" fillId="0" borderId="13" xfId="0" applyNumberFormat="1" applyFont="1" applyBorder="1" applyAlignment="1" applyProtection="1">
      <alignment vertical="center"/>
      <protection/>
    </xf>
    <xf numFmtId="0" fontId="10" fillId="0" borderId="13" xfId="0" applyFont="1" applyBorder="1" applyAlignment="1" applyProtection="1">
      <alignment vertical="center"/>
      <protection/>
    </xf>
    <xf numFmtId="38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right"/>
      <protection locked="0"/>
    </xf>
    <xf numFmtId="38" fontId="10" fillId="0" borderId="0" xfId="0" applyNumberFormat="1" applyFont="1" applyAlignment="1" applyProtection="1">
      <alignment horizontal="center" vertical="center"/>
      <protection/>
    </xf>
    <xf numFmtId="38" fontId="10" fillId="0" borderId="0" xfId="0" applyNumberFormat="1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0" fontId="11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 locked="0"/>
    </xf>
    <xf numFmtId="185" fontId="10" fillId="0" borderId="0" xfId="0" applyNumberFormat="1" applyFont="1" applyAlignment="1" applyProtection="1">
      <alignment horizontal="center"/>
      <protection/>
    </xf>
    <xf numFmtId="38" fontId="10" fillId="0" borderId="0" xfId="17" applyFont="1" applyBorder="1" applyAlignment="1" applyProtection="1">
      <alignment vertical="center"/>
      <protection locked="0"/>
    </xf>
    <xf numFmtId="0" fontId="4" fillId="0" borderId="50" xfId="0" applyFont="1" applyBorder="1" applyAlignment="1" applyProtection="1">
      <alignment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85725</xdr:colOff>
      <xdr:row>108</xdr:row>
      <xdr:rowOff>66675</xdr:rowOff>
    </xdr:from>
    <xdr:to>
      <xdr:col>50</xdr:col>
      <xdr:colOff>28575</xdr:colOff>
      <xdr:row>115</xdr:row>
      <xdr:rowOff>76200</xdr:rowOff>
    </xdr:to>
    <xdr:sp>
      <xdr:nvSpPr>
        <xdr:cNvPr id="1" name="Rectangle 177"/>
        <xdr:cNvSpPr>
          <a:spLocks/>
        </xdr:cNvSpPr>
      </xdr:nvSpPr>
      <xdr:spPr>
        <a:xfrm>
          <a:off x="1000125" y="19040475"/>
          <a:ext cx="4743450" cy="1209675"/>
        </a:xfrm>
        <a:prstGeom prst="rect">
          <a:avLst/>
        </a:prstGeom>
        <a:noFill/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57150</xdr:colOff>
      <xdr:row>132</xdr:row>
      <xdr:rowOff>0</xdr:rowOff>
    </xdr:from>
    <xdr:to>
      <xdr:col>29</xdr:col>
      <xdr:colOff>57150</xdr:colOff>
      <xdr:row>133</xdr:row>
      <xdr:rowOff>123825</xdr:rowOff>
    </xdr:to>
    <xdr:sp>
      <xdr:nvSpPr>
        <xdr:cNvPr id="2" name="Line 189"/>
        <xdr:cNvSpPr>
          <a:spLocks/>
        </xdr:cNvSpPr>
      </xdr:nvSpPr>
      <xdr:spPr>
        <a:xfrm flipV="1">
          <a:off x="3371850" y="23088600"/>
          <a:ext cx="0" cy="2952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76200</xdr:colOff>
      <xdr:row>132</xdr:row>
      <xdr:rowOff>0</xdr:rowOff>
    </xdr:from>
    <xdr:to>
      <xdr:col>33</xdr:col>
      <xdr:colOff>76200</xdr:colOff>
      <xdr:row>133</xdr:row>
      <xdr:rowOff>114300</xdr:rowOff>
    </xdr:to>
    <xdr:sp>
      <xdr:nvSpPr>
        <xdr:cNvPr id="3" name="Line 190"/>
        <xdr:cNvSpPr>
          <a:spLocks/>
        </xdr:cNvSpPr>
      </xdr:nvSpPr>
      <xdr:spPr>
        <a:xfrm flipV="1">
          <a:off x="3848100" y="23088600"/>
          <a:ext cx="0" cy="2857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57150</xdr:colOff>
      <xdr:row>132</xdr:row>
      <xdr:rowOff>0</xdr:rowOff>
    </xdr:from>
    <xdr:to>
      <xdr:col>33</xdr:col>
      <xdr:colOff>76200</xdr:colOff>
      <xdr:row>132</xdr:row>
      <xdr:rowOff>0</xdr:rowOff>
    </xdr:to>
    <xdr:sp>
      <xdr:nvSpPr>
        <xdr:cNvPr id="4" name="Line 191"/>
        <xdr:cNvSpPr>
          <a:spLocks/>
        </xdr:cNvSpPr>
      </xdr:nvSpPr>
      <xdr:spPr>
        <a:xfrm>
          <a:off x="3371850" y="23088600"/>
          <a:ext cx="476250" cy="0"/>
        </a:xfrm>
        <a:prstGeom prst="line">
          <a:avLst/>
        </a:prstGeom>
        <a:noFill/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130</xdr:row>
      <xdr:rowOff>9525</xdr:rowOff>
    </xdr:from>
    <xdr:to>
      <xdr:col>28</xdr:col>
      <xdr:colOff>0</xdr:colOff>
      <xdr:row>136</xdr:row>
      <xdr:rowOff>85725</xdr:rowOff>
    </xdr:to>
    <xdr:sp>
      <xdr:nvSpPr>
        <xdr:cNvPr id="5" name="Line 192"/>
        <xdr:cNvSpPr>
          <a:spLocks/>
        </xdr:cNvSpPr>
      </xdr:nvSpPr>
      <xdr:spPr>
        <a:xfrm flipV="1">
          <a:off x="3200400" y="22755225"/>
          <a:ext cx="0" cy="1104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104775</xdr:colOff>
      <xdr:row>132</xdr:row>
      <xdr:rowOff>0</xdr:rowOff>
    </xdr:from>
    <xdr:to>
      <xdr:col>28</xdr:col>
      <xdr:colOff>0</xdr:colOff>
      <xdr:row>132</xdr:row>
      <xdr:rowOff>0</xdr:rowOff>
    </xdr:to>
    <xdr:sp>
      <xdr:nvSpPr>
        <xdr:cNvPr id="6" name="Line 193"/>
        <xdr:cNvSpPr>
          <a:spLocks/>
        </xdr:cNvSpPr>
      </xdr:nvSpPr>
      <xdr:spPr>
        <a:xfrm flipH="1">
          <a:off x="2962275" y="23088600"/>
          <a:ext cx="238125" cy="0"/>
        </a:xfrm>
        <a:prstGeom prst="line">
          <a:avLst/>
        </a:prstGeom>
        <a:noFill/>
        <a:ln w="317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66675</xdr:colOff>
      <xdr:row>130</xdr:row>
      <xdr:rowOff>0</xdr:rowOff>
    </xdr:from>
    <xdr:to>
      <xdr:col>31</xdr:col>
      <xdr:colOff>66675</xdr:colOff>
      <xdr:row>134</xdr:row>
      <xdr:rowOff>114300</xdr:rowOff>
    </xdr:to>
    <xdr:sp>
      <xdr:nvSpPr>
        <xdr:cNvPr id="7" name="Line 194"/>
        <xdr:cNvSpPr>
          <a:spLocks/>
        </xdr:cNvSpPr>
      </xdr:nvSpPr>
      <xdr:spPr>
        <a:xfrm flipV="1">
          <a:off x="3609975" y="22745700"/>
          <a:ext cx="0" cy="800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130</xdr:row>
      <xdr:rowOff>0</xdr:rowOff>
    </xdr:from>
    <xdr:to>
      <xdr:col>31</xdr:col>
      <xdr:colOff>66675</xdr:colOff>
      <xdr:row>130</xdr:row>
      <xdr:rowOff>0</xdr:rowOff>
    </xdr:to>
    <xdr:sp>
      <xdr:nvSpPr>
        <xdr:cNvPr id="8" name="Line 195"/>
        <xdr:cNvSpPr>
          <a:spLocks/>
        </xdr:cNvSpPr>
      </xdr:nvSpPr>
      <xdr:spPr>
        <a:xfrm>
          <a:off x="3200400" y="22745700"/>
          <a:ext cx="409575" cy="0"/>
        </a:xfrm>
        <a:prstGeom prst="line">
          <a:avLst/>
        </a:prstGeom>
        <a:noFill/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29</xdr:col>
      <xdr:colOff>85725</xdr:colOff>
      <xdr:row>25</xdr:row>
      <xdr:rowOff>66675</xdr:rowOff>
    </xdr:to>
    <xdr:grpSp>
      <xdr:nvGrpSpPr>
        <xdr:cNvPr id="9" name="Group 257"/>
        <xdr:cNvGrpSpPr>
          <a:grpSpLocks/>
        </xdr:cNvGrpSpPr>
      </xdr:nvGrpSpPr>
      <xdr:grpSpPr>
        <a:xfrm>
          <a:off x="342900" y="342900"/>
          <a:ext cx="3057525" cy="4010025"/>
          <a:chOff x="36" y="36"/>
          <a:chExt cx="321" cy="422"/>
        </a:xfrm>
        <a:solidFill>
          <a:srgbClr val="FFFFFF"/>
        </a:solidFill>
      </xdr:grpSpPr>
      <xdr:sp>
        <xdr:nvSpPr>
          <xdr:cNvPr id="10" name="Line 201"/>
          <xdr:cNvSpPr>
            <a:spLocks/>
          </xdr:cNvSpPr>
        </xdr:nvSpPr>
        <xdr:spPr>
          <a:xfrm flipH="1">
            <a:off x="132" y="419"/>
            <a:ext cx="48" cy="0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Rectangle 202"/>
          <xdr:cNvSpPr>
            <a:spLocks/>
          </xdr:cNvSpPr>
        </xdr:nvSpPr>
        <xdr:spPr>
          <a:xfrm flipH="1">
            <a:off x="202" y="38"/>
            <a:ext cx="4" cy="27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Rectangle 203"/>
          <xdr:cNvSpPr>
            <a:spLocks/>
          </xdr:cNvSpPr>
        </xdr:nvSpPr>
        <xdr:spPr>
          <a:xfrm>
            <a:off x="106" y="36"/>
            <a:ext cx="4" cy="27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Line 204"/>
          <xdr:cNvSpPr>
            <a:spLocks/>
          </xdr:cNvSpPr>
        </xdr:nvSpPr>
        <xdr:spPr>
          <a:xfrm flipV="1">
            <a:off x="48" y="218"/>
            <a:ext cx="21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Line 205"/>
          <xdr:cNvSpPr>
            <a:spLocks/>
          </xdr:cNvSpPr>
        </xdr:nvSpPr>
        <xdr:spPr>
          <a:xfrm flipV="1">
            <a:off x="48" y="103"/>
            <a:ext cx="21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15" name="Group 206"/>
          <xdr:cNvGrpSpPr>
            <a:grpSpLocks/>
          </xdr:cNvGrpSpPr>
        </xdr:nvGrpSpPr>
        <xdr:grpSpPr>
          <a:xfrm>
            <a:off x="252" y="72"/>
            <a:ext cx="24" cy="162"/>
            <a:chOff x="252" y="72"/>
            <a:chExt cx="24" cy="162"/>
          </a:xfrm>
          <a:solidFill>
            <a:srgbClr val="FFFFFF"/>
          </a:solidFill>
        </xdr:grpSpPr>
        <xdr:sp>
          <xdr:nvSpPr>
            <xdr:cNvPr id="16" name="Line 207"/>
            <xdr:cNvSpPr>
              <a:spLocks/>
            </xdr:cNvSpPr>
          </xdr:nvSpPr>
          <xdr:spPr>
            <a:xfrm flipH="1">
              <a:off x="264" y="72"/>
              <a:ext cx="0" cy="72"/>
            </a:xfrm>
            <a:prstGeom prst="line">
              <a:avLst/>
            </a:prstGeom>
            <a:solidFill>
              <a:srgbClr val="FFFFFF"/>
            </a:solidFill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7" name="Line 208"/>
            <xdr:cNvSpPr>
              <a:spLocks/>
            </xdr:cNvSpPr>
          </xdr:nvSpPr>
          <xdr:spPr>
            <a:xfrm>
              <a:off x="264" y="144"/>
              <a:ext cx="12" cy="9"/>
            </a:xfrm>
            <a:prstGeom prst="line">
              <a:avLst/>
            </a:prstGeom>
            <a:solidFill>
              <a:srgbClr val="FFFFFF"/>
            </a:solidFill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8" name="Line 209"/>
            <xdr:cNvSpPr>
              <a:spLocks/>
            </xdr:cNvSpPr>
          </xdr:nvSpPr>
          <xdr:spPr>
            <a:xfrm flipH="1">
              <a:off x="252" y="153"/>
              <a:ext cx="24" cy="0"/>
            </a:xfrm>
            <a:prstGeom prst="line">
              <a:avLst/>
            </a:prstGeom>
            <a:solidFill>
              <a:srgbClr val="FFFFFF"/>
            </a:solidFill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9" name="Line 210"/>
            <xdr:cNvSpPr>
              <a:spLocks/>
            </xdr:cNvSpPr>
          </xdr:nvSpPr>
          <xdr:spPr>
            <a:xfrm>
              <a:off x="252" y="153"/>
              <a:ext cx="12" cy="9"/>
            </a:xfrm>
            <a:prstGeom prst="line">
              <a:avLst/>
            </a:prstGeom>
            <a:solidFill>
              <a:srgbClr val="FFFFFF"/>
            </a:solidFill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0" name="Line 211"/>
            <xdr:cNvSpPr>
              <a:spLocks/>
            </xdr:cNvSpPr>
          </xdr:nvSpPr>
          <xdr:spPr>
            <a:xfrm flipH="1">
              <a:off x="264" y="162"/>
              <a:ext cx="0" cy="72"/>
            </a:xfrm>
            <a:prstGeom prst="line">
              <a:avLst/>
            </a:prstGeom>
            <a:solidFill>
              <a:srgbClr val="FFFFFF"/>
            </a:solidFill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21" name="Line 212"/>
          <xdr:cNvSpPr>
            <a:spLocks/>
          </xdr:cNvSpPr>
        </xdr:nvSpPr>
        <xdr:spPr>
          <a:xfrm>
            <a:off x="48" y="215"/>
            <a:ext cx="21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" name="Line 213"/>
          <xdr:cNvSpPr>
            <a:spLocks/>
          </xdr:cNvSpPr>
        </xdr:nvSpPr>
        <xdr:spPr>
          <a:xfrm flipV="1">
            <a:off x="48" y="105"/>
            <a:ext cx="21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" name="Rectangle 214"/>
          <xdr:cNvSpPr>
            <a:spLocks/>
          </xdr:cNvSpPr>
        </xdr:nvSpPr>
        <xdr:spPr>
          <a:xfrm>
            <a:off x="91" y="93"/>
            <a:ext cx="134" cy="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" name="Oval 215"/>
          <xdr:cNvSpPr>
            <a:spLocks/>
          </xdr:cNvSpPr>
        </xdr:nvSpPr>
        <xdr:spPr>
          <a:xfrm>
            <a:off x="196" y="97"/>
            <a:ext cx="6" cy="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" name="Oval 216"/>
          <xdr:cNvSpPr>
            <a:spLocks/>
          </xdr:cNvSpPr>
        </xdr:nvSpPr>
        <xdr:spPr>
          <a:xfrm>
            <a:off x="110" y="97"/>
            <a:ext cx="6" cy="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" name="Rectangle 217"/>
          <xdr:cNvSpPr>
            <a:spLocks/>
          </xdr:cNvSpPr>
        </xdr:nvSpPr>
        <xdr:spPr>
          <a:xfrm>
            <a:off x="91" y="137"/>
            <a:ext cx="134" cy="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" name="Oval 218"/>
          <xdr:cNvSpPr>
            <a:spLocks/>
          </xdr:cNvSpPr>
        </xdr:nvSpPr>
        <xdr:spPr>
          <a:xfrm>
            <a:off x="196" y="140"/>
            <a:ext cx="6" cy="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" name="Oval 219"/>
          <xdr:cNvSpPr>
            <a:spLocks/>
          </xdr:cNvSpPr>
        </xdr:nvSpPr>
        <xdr:spPr>
          <a:xfrm>
            <a:off x="110" y="140"/>
            <a:ext cx="6" cy="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" name="Rectangle 220"/>
          <xdr:cNvSpPr>
            <a:spLocks/>
          </xdr:cNvSpPr>
        </xdr:nvSpPr>
        <xdr:spPr>
          <a:xfrm>
            <a:off x="91" y="171"/>
            <a:ext cx="134" cy="4"/>
          </a:xfrm>
          <a:prstGeom prst="rect">
            <a:avLst/>
          </a:prstGeom>
          <a:pattFill prst="zigZ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" name="Oval 221"/>
          <xdr:cNvSpPr>
            <a:spLocks/>
          </xdr:cNvSpPr>
        </xdr:nvSpPr>
        <xdr:spPr>
          <a:xfrm>
            <a:off x="196" y="175"/>
            <a:ext cx="6" cy="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" name="Oval 222"/>
          <xdr:cNvSpPr>
            <a:spLocks/>
          </xdr:cNvSpPr>
        </xdr:nvSpPr>
        <xdr:spPr>
          <a:xfrm>
            <a:off x="110" y="175"/>
            <a:ext cx="6" cy="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" name="Rectangle 223"/>
          <xdr:cNvSpPr>
            <a:spLocks/>
          </xdr:cNvSpPr>
        </xdr:nvSpPr>
        <xdr:spPr>
          <a:xfrm>
            <a:off x="91" y="218"/>
            <a:ext cx="134" cy="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" name="Oval 224"/>
          <xdr:cNvSpPr>
            <a:spLocks/>
          </xdr:cNvSpPr>
        </xdr:nvSpPr>
        <xdr:spPr>
          <a:xfrm>
            <a:off x="196" y="221"/>
            <a:ext cx="6" cy="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" name="Oval 225"/>
          <xdr:cNvSpPr>
            <a:spLocks/>
          </xdr:cNvSpPr>
        </xdr:nvSpPr>
        <xdr:spPr>
          <a:xfrm>
            <a:off x="110" y="221"/>
            <a:ext cx="6" cy="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" name="Rectangle 226"/>
          <xdr:cNvSpPr>
            <a:spLocks/>
          </xdr:cNvSpPr>
        </xdr:nvSpPr>
        <xdr:spPr>
          <a:xfrm>
            <a:off x="91" y="283"/>
            <a:ext cx="134" cy="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" name="Oval 227"/>
          <xdr:cNvSpPr>
            <a:spLocks/>
          </xdr:cNvSpPr>
        </xdr:nvSpPr>
        <xdr:spPr>
          <a:xfrm>
            <a:off x="196" y="276"/>
            <a:ext cx="6" cy="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" name="Oval 228"/>
          <xdr:cNvSpPr>
            <a:spLocks/>
          </xdr:cNvSpPr>
        </xdr:nvSpPr>
        <xdr:spPr>
          <a:xfrm>
            <a:off x="110" y="276"/>
            <a:ext cx="6" cy="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" name="Rectangle 229"/>
          <xdr:cNvSpPr>
            <a:spLocks/>
          </xdr:cNvSpPr>
        </xdr:nvSpPr>
        <xdr:spPr>
          <a:xfrm>
            <a:off x="132" y="206"/>
            <a:ext cx="49" cy="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" name="Rectangle 230"/>
          <xdr:cNvSpPr>
            <a:spLocks/>
          </xdr:cNvSpPr>
        </xdr:nvSpPr>
        <xdr:spPr>
          <a:xfrm>
            <a:off x="132" y="100"/>
            <a:ext cx="49" cy="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" name="Rectangle 231"/>
          <xdr:cNvSpPr>
            <a:spLocks/>
          </xdr:cNvSpPr>
        </xdr:nvSpPr>
        <xdr:spPr>
          <a:xfrm>
            <a:off x="132" y="105"/>
            <a:ext cx="49" cy="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" name="Rectangle 232"/>
          <xdr:cNvSpPr>
            <a:spLocks/>
          </xdr:cNvSpPr>
        </xdr:nvSpPr>
        <xdr:spPr>
          <a:xfrm>
            <a:off x="132" y="211"/>
            <a:ext cx="49" cy="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" name="Rectangle 233"/>
          <xdr:cNvSpPr>
            <a:spLocks/>
          </xdr:cNvSpPr>
        </xdr:nvSpPr>
        <xdr:spPr>
          <a:xfrm>
            <a:off x="138" y="108"/>
            <a:ext cx="36" cy="97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" name="Rectangle 234"/>
          <xdr:cNvSpPr>
            <a:spLocks/>
          </xdr:cNvSpPr>
        </xdr:nvSpPr>
        <xdr:spPr>
          <a:xfrm>
            <a:off x="90" y="272"/>
            <a:ext cx="134" cy="3"/>
          </a:xfrm>
          <a:prstGeom prst="rect">
            <a:avLst/>
          </a:prstGeom>
          <a:pattFill prst="zigZ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" name="Line 235"/>
          <xdr:cNvSpPr>
            <a:spLocks/>
          </xdr:cNvSpPr>
        </xdr:nvSpPr>
        <xdr:spPr>
          <a:xfrm>
            <a:off x="155" y="146"/>
            <a:ext cx="1" cy="22"/>
          </a:xfrm>
          <a:prstGeom prst="line">
            <a:avLst/>
          </a:prstGeom>
          <a:solidFill>
            <a:srgbClr val="FFFFFF"/>
          </a:solidFill>
          <a:ln w="381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5" name="Line 236"/>
          <xdr:cNvSpPr>
            <a:spLocks/>
          </xdr:cNvSpPr>
        </xdr:nvSpPr>
        <xdr:spPr>
          <a:xfrm>
            <a:off x="130" y="249"/>
            <a:ext cx="1" cy="22"/>
          </a:xfrm>
          <a:prstGeom prst="line">
            <a:avLst/>
          </a:prstGeom>
          <a:solidFill>
            <a:srgbClr val="FFFFFF"/>
          </a:solidFill>
          <a:ln w="381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" name="Line 237"/>
          <xdr:cNvSpPr>
            <a:spLocks/>
          </xdr:cNvSpPr>
        </xdr:nvSpPr>
        <xdr:spPr>
          <a:xfrm flipH="1" flipV="1">
            <a:off x="219" y="177"/>
            <a:ext cx="34" cy="61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7" name="Line 238"/>
          <xdr:cNvSpPr>
            <a:spLocks/>
          </xdr:cNvSpPr>
        </xdr:nvSpPr>
        <xdr:spPr>
          <a:xfrm flipH="1">
            <a:off x="215" y="238"/>
            <a:ext cx="39" cy="34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8" name="Line 239"/>
          <xdr:cNvSpPr>
            <a:spLocks/>
          </xdr:cNvSpPr>
        </xdr:nvSpPr>
        <xdr:spPr>
          <a:xfrm>
            <a:off x="253" y="238"/>
            <a:ext cx="104" cy="0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9" name="Line 240"/>
          <xdr:cNvSpPr>
            <a:spLocks/>
          </xdr:cNvSpPr>
        </xdr:nvSpPr>
        <xdr:spPr>
          <a:xfrm>
            <a:off x="108" y="316"/>
            <a:ext cx="0" cy="142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0" name="Oval 241"/>
          <xdr:cNvSpPr>
            <a:spLocks/>
          </xdr:cNvSpPr>
        </xdr:nvSpPr>
        <xdr:spPr>
          <a:xfrm>
            <a:off x="153" y="276"/>
            <a:ext cx="6" cy="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1" name="Line 242"/>
          <xdr:cNvSpPr>
            <a:spLocks/>
          </xdr:cNvSpPr>
        </xdr:nvSpPr>
        <xdr:spPr>
          <a:xfrm>
            <a:off x="156" y="287"/>
            <a:ext cx="0" cy="81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2" name="Line 243"/>
          <xdr:cNvSpPr>
            <a:spLocks/>
          </xdr:cNvSpPr>
        </xdr:nvSpPr>
        <xdr:spPr>
          <a:xfrm>
            <a:off x="108" y="364"/>
            <a:ext cx="48" cy="0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3" name="Line 244"/>
          <xdr:cNvSpPr>
            <a:spLocks/>
          </xdr:cNvSpPr>
        </xdr:nvSpPr>
        <xdr:spPr>
          <a:xfrm>
            <a:off x="204" y="314"/>
            <a:ext cx="0" cy="143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4" name="Line 245"/>
          <xdr:cNvSpPr>
            <a:spLocks/>
          </xdr:cNvSpPr>
        </xdr:nvSpPr>
        <xdr:spPr>
          <a:xfrm>
            <a:off x="108" y="454"/>
            <a:ext cx="96" cy="0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" name="Line 246"/>
          <xdr:cNvSpPr>
            <a:spLocks/>
          </xdr:cNvSpPr>
        </xdr:nvSpPr>
        <xdr:spPr>
          <a:xfrm>
            <a:off x="132" y="234"/>
            <a:ext cx="0" cy="98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6" name="Line 247"/>
          <xdr:cNvSpPr>
            <a:spLocks/>
          </xdr:cNvSpPr>
        </xdr:nvSpPr>
        <xdr:spPr>
          <a:xfrm>
            <a:off x="132" y="356"/>
            <a:ext cx="0" cy="64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7" name="Line 248"/>
          <xdr:cNvSpPr>
            <a:spLocks/>
          </xdr:cNvSpPr>
        </xdr:nvSpPr>
        <xdr:spPr>
          <a:xfrm>
            <a:off x="180" y="419"/>
            <a:ext cx="24" cy="0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8" name="Line 249"/>
          <xdr:cNvSpPr>
            <a:spLocks/>
          </xdr:cNvSpPr>
        </xdr:nvSpPr>
        <xdr:spPr>
          <a:xfrm>
            <a:off x="180" y="234"/>
            <a:ext cx="0" cy="185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9" name="Line 250"/>
          <xdr:cNvSpPr>
            <a:spLocks/>
          </xdr:cNvSpPr>
        </xdr:nvSpPr>
        <xdr:spPr>
          <a:xfrm flipH="1">
            <a:off x="108" y="419"/>
            <a:ext cx="24" cy="0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60" name="Group 251"/>
          <xdr:cNvGrpSpPr>
            <a:grpSpLocks/>
          </xdr:cNvGrpSpPr>
        </xdr:nvGrpSpPr>
        <xdr:grpSpPr>
          <a:xfrm>
            <a:off x="36" y="72"/>
            <a:ext cx="24" cy="162"/>
            <a:chOff x="252" y="72"/>
            <a:chExt cx="24" cy="162"/>
          </a:xfrm>
          <a:solidFill>
            <a:srgbClr val="FFFFFF"/>
          </a:solidFill>
        </xdr:grpSpPr>
        <xdr:sp>
          <xdr:nvSpPr>
            <xdr:cNvPr id="61" name="Line 252"/>
            <xdr:cNvSpPr>
              <a:spLocks/>
            </xdr:cNvSpPr>
          </xdr:nvSpPr>
          <xdr:spPr>
            <a:xfrm flipH="1">
              <a:off x="264" y="72"/>
              <a:ext cx="0" cy="72"/>
            </a:xfrm>
            <a:prstGeom prst="line">
              <a:avLst/>
            </a:prstGeom>
            <a:solidFill>
              <a:srgbClr val="FFFFFF"/>
            </a:solidFill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2" name="Line 253"/>
            <xdr:cNvSpPr>
              <a:spLocks/>
            </xdr:cNvSpPr>
          </xdr:nvSpPr>
          <xdr:spPr>
            <a:xfrm>
              <a:off x="264" y="144"/>
              <a:ext cx="12" cy="9"/>
            </a:xfrm>
            <a:prstGeom prst="line">
              <a:avLst/>
            </a:prstGeom>
            <a:solidFill>
              <a:srgbClr val="FFFFFF"/>
            </a:solidFill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3" name="Line 254"/>
            <xdr:cNvSpPr>
              <a:spLocks/>
            </xdr:cNvSpPr>
          </xdr:nvSpPr>
          <xdr:spPr>
            <a:xfrm flipH="1">
              <a:off x="252" y="153"/>
              <a:ext cx="24" cy="0"/>
            </a:xfrm>
            <a:prstGeom prst="line">
              <a:avLst/>
            </a:prstGeom>
            <a:solidFill>
              <a:srgbClr val="FFFFFF"/>
            </a:solidFill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4" name="Line 255"/>
            <xdr:cNvSpPr>
              <a:spLocks/>
            </xdr:cNvSpPr>
          </xdr:nvSpPr>
          <xdr:spPr>
            <a:xfrm>
              <a:off x="252" y="153"/>
              <a:ext cx="12" cy="9"/>
            </a:xfrm>
            <a:prstGeom prst="line">
              <a:avLst/>
            </a:prstGeom>
            <a:solidFill>
              <a:srgbClr val="FFFFFF"/>
            </a:solidFill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65" name="Line 256"/>
            <xdr:cNvSpPr>
              <a:spLocks/>
            </xdr:cNvSpPr>
          </xdr:nvSpPr>
          <xdr:spPr>
            <a:xfrm flipH="1">
              <a:off x="264" y="162"/>
              <a:ext cx="0" cy="72"/>
            </a:xfrm>
            <a:prstGeom prst="line">
              <a:avLst/>
            </a:prstGeom>
            <a:solidFill>
              <a:srgbClr val="FFFFFF"/>
            </a:solidFill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31</xdr:col>
      <xdr:colOff>66675</xdr:colOff>
      <xdr:row>33</xdr:row>
      <xdr:rowOff>28575</xdr:rowOff>
    </xdr:from>
    <xdr:to>
      <xdr:col>50</xdr:col>
      <xdr:colOff>38100</xdr:colOff>
      <xdr:row>48</xdr:row>
      <xdr:rowOff>133350</xdr:rowOff>
    </xdr:to>
    <xdr:grpSp>
      <xdr:nvGrpSpPr>
        <xdr:cNvPr id="66" name="Group 260"/>
        <xdr:cNvGrpSpPr>
          <a:grpSpLocks/>
        </xdr:cNvGrpSpPr>
      </xdr:nvGrpSpPr>
      <xdr:grpSpPr>
        <a:xfrm>
          <a:off x="3609975" y="5686425"/>
          <a:ext cx="2143125" cy="2676525"/>
          <a:chOff x="367" y="617"/>
          <a:chExt cx="225" cy="281"/>
        </a:xfrm>
        <a:solidFill>
          <a:srgbClr val="FFFFFF"/>
        </a:solidFill>
      </xdr:grpSpPr>
      <xdr:sp>
        <xdr:nvSpPr>
          <xdr:cNvPr id="67" name="Rectangle 261"/>
          <xdr:cNvSpPr>
            <a:spLocks/>
          </xdr:cNvSpPr>
        </xdr:nvSpPr>
        <xdr:spPr>
          <a:xfrm>
            <a:off x="468" y="691"/>
            <a:ext cx="36" cy="98"/>
          </a:xfrm>
          <a:prstGeom prst="rect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8" name="Oval 262"/>
          <xdr:cNvSpPr>
            <a:spLocks/>
          </xdr:cNvSpPr>
        </xdr:nvSpPr>
        <xdr:spPr>
          <a:xfrm>
            <a:off x="492" y="783"/>
            <a:ext cx="14" cy="18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9" name="Rectangle 263"/>
          <xdr:cNvSpPr>
            <a:spLocks/>
          </xdr:cNvSpPr>
        </xdr:nvSpPr>
        <xdr:spPr>
          <a:xfrm>
            <a:off x="462" y="789"/>
            <a:ext cx="28" cy="3"/>
          </a:xfrm>
          <a:prstGeom prst="rect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0" name="Rectangle 264"/>
          <xdr:cNvSpPr>
            <a:spLocks/>
          </xdr:cNvSpPr>
        </xdr:nvSpPr>
        <xdr:spPr>
          <a:xfrm flipH="1">
            <a:off x="532" y="621"/>
            <a:ext cx="4" cy="27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1" name="Rectangle 265"/>
          <xdr:cNvSpPr>
            <a:spLocks/>
          </xdr:cNvSpPr>
        </xdr:nvSpPr>
        <xdr:spPr>
          <a:xfrm>
            <a:off x="436" y="619"/>
            <a:ext cx="4" cy="27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2" name="Line 266"/>
          <xdr:cNvSpPr>
            <a:spLocks/>
          </xdr:cNvSpPr>
        </xdr:nvSpPr>
        <xdr:spPr>
          <a:xfrm flipV="1">
            <a:off x="519" y="794"/>
            <a:ext cx="69" cy="0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3" name="Line 267"/>
          <xdr:cNvSpPr>
            <a:spLocks/>
          </xdr:cNvSpPr>
        </xdr:nvSpPr>
        <xdr:spPr>
          <a:xfrm>
            <a:off x="372" y="686"/>
            <a:ext cx="216" cy="0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4" name="Line 268"/>
          <xdr:cNvSpPr>
            <a:spLocks/>
          </xdr:cNvSpPr>
        </xdr:nvSpPr>
        <xdr:spPr>
          <a:xfrm>
            <a:off x="517" y="792"/>
            <a:ext cx="71" cy="0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5" name="Line 269"/>
          <xdr:cNvSpPr>
            <a:spLocks/>
          </xdr:cNvSpPr>
        </xdr:nvSpPr>
        <xdr:spPr>
          <a:xfrm flipV="1">
            <a:off x="372" y="688"/>
            <a:ext cx="216" cy="0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6" name="Rectangle 270"/>
          <xdr:cNvSpPr>
            <a:spLocks/>
          </xdr:cNvSpPr>
        </xdr:nvSpPr>
        <xdr:spPr>
          <a:xfrm>
            <a:off x="421" y="676"/>
            <a:ext cx="134" cy="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7" name="Oval 271"/>
          <xdr:cNvSpPr>
            <a:spLocks/>
          </xdr:cNvSpPr>
        </xdr:nvSpPr>
        <xdr:spPr>
          <a:xfrm>
            <a:off x="526" y="680"/>
            <a:ext cx="6" cy="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8" name="Oval 272"/>
          <xdr:cNvSpPr>
            <a:spLocks/>
          </xdr:cNvSpPr>
        </xdr:nvSpPr>
        <xdr:spPr>
          <a:xfrm>
            <a:off x="440" y="680"/>
            <a:ext cx="6" cy="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9" name="Oval 273"/>
          <xdr:cNvSpPr>
            <a:spLocks/>
          </xdr:cNvSpPr>
        </xdr:nvSpPr>
        <xdr:spPr>
          <a:xfrm>
            <a:off x="526" y="723"/>
            <a:ext cx="6" cy="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0" name="Oval 274"/>
          <xdr:cNvSpPr>
            <a:spLocks/>
          </xdr:cNvSpPr>
        </xdr:nvSpPr>
        <xdr:spPr>
          <a:xfrm>
            <a:off x="440" y="723"/>
            <a:ext cx="6" cy="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1" name="Oval 275"/>
          <xdr:cNvSpPr>
            <a:spLocks/>
          </xdr:cNvSpPr>
        </xdr:nvSpPr>
        <xdr:spPr>
          <a:xfrm>
            <a:off x="526" y="758"/>
            <a:ext cx="6" cy="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2" name="Oval 276"/>
          <xdr:cNvSpPr>
            <a:spLocks/>
          </xdr:cNvSpPr>
        </xdr:nvSpPr>
        <xdr:spPr>
          <a:xfrm>
            <a:off x="440" y="758"/>
            <a:ext cx="6" cy="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3" name="Oval 277"/>
          <xdr:cNvSpPr>
            <a:spLocks/>
          </xdr:cNvSpPr>
        </xdr:nvSpPr>
        <xdr:spPr>
          <a:xfrm>
            <a:off x="526" y="804"/>
            <a:ext cx="6" cy="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4" name="Oval 278"/>
          <xdr:cNvSpPr>
            <a:spLocks/>
          </xdr:cNvSpPr>
        </xdr:nvSpPr>
        <xdr:spPr>
          <a:xfrm>
            <a:off x="440" y="804"/>
            <a:ext cx="6" cy="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5" name="Rectangle 279"/>
          <xdr:cNvSpPr>
            <a:spLocks/>
          </xdr:cNvSpPr>
        </xdr:nvSpPr>
        <xdr:spPr>
          <a:xfrm>
            <a:off x="421" y="867"/>
            <a:ext cx="134" cy="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6" name="Oval 280"/>
          <xdr:cNvSpPr>
            <a:spLocks/>
          </xdr:cNvSpPr>
        </xdr:nvSpPr>
        <xdr:spPr>
          <a:xfrm>
            <a:off x="526" y="860"/>
            <a:ext cx="6" cy="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7" name="Oval 281"/>
          <xdr:cNvSpPr>
            <a:spLocks/>
          </xdr:cNvSpPr>
        </xdr:nvSpPr>
        <xdr:spPr>
          <a:xfrm>
            <a:off x="440" y="860"/>
            <a:ext cx="6" cy="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8" name="Rectangle 282"/>
          <xdr:cNvSpPr>
            <a:spLocks/>
          </xdr:cNvSpPr>
        </xdr:nvSpPr>
        <xdr:spPr>
          <a:xfrm>
            <a:off x="462" y="683"/>
            <a:ext cx="49" cy="3"/>
          </a:xfrm>
          <a:prstGeom prst="rect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9" name="Rectangle 283"/>
          <xdr:cNvSpPr>
            <a:spLocks/>
          </xdr:cNvSpPr>
        </xdr:nvSpPr>
        <xdr:spPr>
          <a:xfrm>
            <a:off x="462" y="688"/>
            <a:ext cx="49" cy="3"/>
          </a:xfrm>
          <a:prstGeom prst="rect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0" name="Rectangle 284"/>
          <xdr:cNvSpPr>
            <a:spLocks/>
          </xdr:cNvSpPr>
        </xdr:nvSpPr>
        <xdr:spPr>
          <a:xfrm>
            <a:off x="462" y="794"/>
            <a:ext cx="28" cy="4"/>
          </a:xfrm>
          <a:prstGeom prst="rect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1" name="Rectangle 285"/>
          <xdr:cNvSpPr>
            <a:spLocks/>
          </xdr:cNvSpPr>
        </xdr:nvSpPr>
        <xdr:spPr>
          <a:xfrm>
            <a:off x="420" y="856"/>
            <a:ext cx="134" cy="3"/>
          </a:xfrm>
          <a:prstGeom prst="rect">
            <a:avLst/>
          </a:prstGeom>
          <a:pattFill prst="zigZ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2" name="Oval 286"/>
          <xdr:cNvSpPr>
            <a:spLocks/>
          </xdr:cNvSpPr>
        </xdr:nvSpPr>
        <xdr:spPr>
          <a:xfrm>
            <a:off x="483" y="860"/>
            <a:ext cx="6" cy="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3" name="Line 287"/>
          <xdr:cNvSpPr>
            <a:spLocks/>
          </xdr:cNvSpPr>
        </xdr:nvSpPr>
        <xdr:spPr>
          <a:xfrm flipH="1">
            <a:off x="445" y="635"/>
            <a:ext cx="14" cy="42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4" name="Line 288"/>
          <xdr:cNvSpPr>
            <a:spLocks/>
          </xdr:cNvSpPr>
        </xdr:nvSpPr>
        <xdr:spPr>
          <a:xfrm>
            <a:off x="458" y="635"/>
            <a:ext cx="67" cy="0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5" name="TextBox 289"/>
          <xdr:cNvSpPr txBox="1">
            <a:spLocks noChangeArrowheads="1"/>
          </xdr:cNvSpPr>
        </xdr:nvSpPr>
        <xdr:spPr>
          <a:xfrm>
            <a:off x="456" y="617"/>
            <a:ext cx="119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照査おやご</a:t>
            </a:r>
          </a:p>
        </xdr:txBody>
      </xdr:sp>
      <xdr:sp>
        <xdr:nvSpPr>
          <xdr:cNvPr id="96" name="AutoShape 290"/>
          <xdr:cNvSpPr>
            <a:spLocks/>
          </xdr:cNvSpPr>
        </xdr:nvSpPr>
        <xdr:spPr>
          <a:xfrm>
            <a:off x="367" y="686"/>
            <a:ext cx="9" cy="108"/>
          </a:xfrm>
          <a:custGeom>
            <a:pathLst>
              <a:path h="109" w="9">
                <a:moveTo>
                  <a:pt x="5" y="0"/>
                </a:moveTo>
                <a:cubicBezTo>
                  <a:pt x="2" y="11"/>
                  <a:pt x="0" y="23"/>
                  <a:pt x="0" y="35"/>
                </a:cubicBezTo>
                <a:cubicBezTo>
                  <a:pt x="0" y="47"/>
                  <a:pt x="7" y="59"/>
                  <a:pt x="8" y="71"/>
                </a:cubicBezTo>
                <a:cubicBezTo>
                  <a:pt x="9" y="83"/>
                  <a:pt x="7" y="96"/>
                  <a:pt x="5" y="109"/>
                </a:cubicBezTo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7" name="AutoShape 291"/>
          <xdr:cNvSpPr>
            <a:spLocks/>
          </xdr:cNvSpPr>
        </xdr:nvSpPr>
        <xdr:spPr>
          <a:xfrm>
            <a:off x="583" y="687"/>
            <a:ext cx="9" cy="108"/>
          </a:xfrm>
          <a:custGeom>
            <a:pathLst>
              <a:path h="109" w="9">
                <a:moveTo>
                  <a:pt x="5" y="0"/>
                </a:moveTo>
                <a:cubicBezTo>
                  <a:pt x="2" y="11"/>
                  <a:pt x="0" y="23"/>
                  <a:pt x="0" y="35"/>
                </a:cubicBezTo>
                <a:cubicBezTo>
                  <a:pt x="0" y="47"/>
                  <a:pt x="7" y="59"/>
                  <a:pt x="8" y="71"/>
                </a:cubicBezTo>
                <a:cubicBezTo>
                  <a:pt x="9" y="83"/>
                  <a:pt x="7" y="96"/>
                  <a:pt x="5" y="109"/>
                </a:cubicBezTo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8" name="Line 292"/>
          <xdr:cNvSpPr>
            <a:spLocks/>
          </xdr:cNvSpPr>
        </xdr:nvSpPr>
        <xdr:spPr>
          <a:xfrm flipV="1">
            <a:off x="373" y="792"/>
            <a:ext cx="115" cy="0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99" name="Group 293"/>
          <xdr:cNvGrpSpPr>
            <a:grpSpLocks/>
          </xdr:cNvGrpSpPr>
        </xdr:nvGrpSpPr>
        <xdr:grpSpPr>
          <a:xfrm flipH="1">
            <a:off x="436" y="718"/>
            <a:ext cx="43" cy="80"/>
            <a:chOff x="138" y="723"/>
            <a:chExt cx="43" cy="81"/>
          </a:xfrm>
          <a:solidFill>
            <a:srgbClr val="FFFFFF"/>
          </a:solidFill>
        </xdr:grpSpPr>
        <xdr:sp>
          <xdr:nvSpPr>
            <xdr:cNvPr id="100" name="Polygon 294"/>
            <xdr:cNvSpPr>
              <a:spLocks/>
            </xdr:cNvSpPr>
          </xdr:nvSpPr>
          <xdr:spPr>
            <a:xfrm>
              <a:off x="164" y="779"/>
              <a:ext cx="13" cy="16"/>
            </a:xfrm>
            <a:custGeom>
              <a:pathLst>
                <a:path h="16" w="13">
                  <a:moveTo>
                    <a:pt x="0" y="0"/>
                  </a:moveTo>
                  <a:lnTo>
                    <a:pt x="13" y="15"/>
                  </a:lnTo>
                  <a:cubicBezTo>
                    <a:pt x="13" y="15"/>
                    <a:pt x="12" y="16"/>
                    <a:pt x="12" y="16"/>
                  </a:cubicBezTo>
                </a:path>
              </a:pathLst>
            </a:custGeom>
            <a:solidFill>
              <a:srgbClr val="FFFFFF"/>
            </a:solidFill>
            <a:ln w="9525" cmpd="sng">
              <a:solidFill>
                <a:srgbClr val="9933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1" name="Polygon 295"/>
            <xdr:cNvSpPr>
              <a:spLocks/>
            </xdr:cNvSpPr>
          </xdr:nvSpPr>
          <xdr:spPr>
            <a:xfrm>
              <a:off x="149" y="776"/>
              <a:ext cx="26" cy="28"/>
            </a:xfrm>
            <a:custGeom>
              <a:pathLst>
                <a:path h="28" w="26">
                  <a:moveTo>
                    <a:pt x="0" y="0"/>
                  </a:moveTo>
                  <a:cubicBezTo>
                    <a:pt x="2" y="16"/>
                    <a:pt x="4" y="18"/>
                    <a:pt x="21" y="19"/>
                  </a:cubicBezTo>
                  <a:cubicBezTo>
                    <a:pt x="24" y="21"/>
                    <a:pt x="26" y="28"/>
                    <a:pt x="26" y="28"/>
                  </a:cubicBezTo>
                </a:path>
              </a:pathLst>
            </a:custGeom>
            <a:solidFill>
              <a:srgbClr val="FFFFFF"/>
            </a:solidFill>
            <a:ln w="9525" cmpd="sng">
              <a:solidFill>
                <a:srgbClr val="9933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2" name="Polygon 296"/>
            <xdr:cNvSpPr>
              <a:spLocks/>
            </xdr:cNvSpPr>
          </xdr:nvSpPr>
          <xdr:spPr>
            <a:xfrm>
              <a:off x="144" y="747"/>
              <a:ext cx="22" cy="32"/>
            </a:xfrm>
            <a:custGeom>
              <a:pathLst>
                <a:path h="31" w="22">
                  <a:moveTo>
                    <a:pt x="5" y="31"/>
                  </a:moveTo>
                  <a:cubicBezTo>
                    <a:pt x="4" y="28"/>
                    <a:pt x="2" y="23"/>
                    <a:pt x="2" y="23"/>
                  </a:cubicBezTo>
                  <a:cubicBezTo>
                    <a:pt x="2" y="19"/>
                    <a:pt x="0" y="3"/>
                    <a:pt x="7" y="0"/>
                  </a:cubicBezTo>
                  <a:cubicBezTo>
                    <a:pt x="10" y="0"/>
                    <a:pt x="12" y="0"/>
                    <a:pt x="15" y="1"/>
                  </a:cubicBezTo>
                  <a:cubicBezTo>
                    <a:pt x="17" y="2"/>
                    <a:pt x="20" y="12"/>
                    <a:pt x="21" y="14"/>
                  </a:cubicBezTo>
                  <a:cubicBezTo>
                    <a:pt x="21" y="15"/>
                    <a:pt x="22" y="16"/>
                    <a:pt x="22" y="16"/>
                  </a:cubicBezTo>
                  <a:cubicBezTo>
                    <a:pt x="20" y="24"/>
                    <a:pt x="20" y="21"/>
                    <a:pt x="20" y="25"/>
                  </a:cubicBezTo>
                </a:path>
              </a:pathLst>
            </a:custGeom>
            <a:solidFill>
              <a:srgbClr val="FFFFFF"/>
            </a:solidFill>
            <a:ln w="9525" cmpd="sng">
              <a:solidFill>
                <a:srgbClr val="9933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3" name="Polygon 297"/>
            <xdr:cNvSpPr>
              <a:spLocks/>
            </xdr:cNvSpPr>
          </xdr:nvSpPr>
          <xdr:spPr>
            <a:xfrm>
              <a:off x="143" y="723"/>
              <a:ext cx="23" cy="22"/>
            </a:xfrm>
            <a:custGeom>
              <a:pathLst>
                <a:path h="22" w="23">
                  <a:moveTo>
                    <a:pt x="0" y="11"/>
                  </a:moveTo>
                  <a:cubicBezTo>
                    <a:pt x="0" y="10"/>
                    <a:pt x="2" y="4"/>
                    <a:pt x="3" y="3"/>
                  </a:cubicBezTo>
                  <a:cubicBezTo>
                    <a:pt x="5" y="2"/>
                    <a:pt x="9" y="0"/>
                    <a:pt x="9" y="0"/>
                  </a:cubicBezTo>
                  <a:cubicBezTo>
                    <a:pt x="16" y="1"/>
                    <a:pt x="15" y="4"/>
                    <a:pt x="20" y="7"/>
                  </a:cubicBezTo>
                  <a:cubicBezTo>
                    <a:pt x="23" y="13"/>
                    <a:pt x="7" y="11"/>
                    <a:pt x="1" y="11"/>
                  </a:cubicBezTo>
                  <a:cubicBezTo>
                    <a:pt x="2" y="16"/>
                    <a:pt x="3" y="17"/>
                    <a:pt x="7" y="20"/>
                  </a:cubicBezTo>
                  <a:cubicBezTo>
                    <a:pt x="8" y="21"/>
                    <a:pt x="11" y="22"/>
                    <a:pt x="11" y="22"/>
                  </a:cubicBezTo>
                  <a:cubicBezTo>
                    <a:pt x="16" y="21"/>
                    <a:pt x="18" y="22"/>
                    <a:pt x="20" y="18"/>
                  </a:cubicBezTo>
                  <a:cubicBezTo>
                    <a:pt x="21" y="12"/>
                    <a:pt x="22" y="13"/>
                    <a:pt x="20" y="11"/>
                  </a:cubicBezTo>
                </a:path>
              </a:pathLst>
            </a:custGeom>
            <a:solidFill>
              <a:srgbClr val="FFFFFF"/>
            </a:solidFill>
            <a:ln w="9525" cmpd="sng">
              <a:solidFill>
                <a:srgbClr val="9933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4" name="Polygon 298"/>
            <xdr:cNvSpPr>
              <a:spLocks/>
            </xdr:cNvSpPr>
          </xdr:nvSpPr>
          <xdr:spPr>
            <a:xfrm>
              <a:off x="157" y="740"/>
              <a:ext cx="19" cy="28"/>
            </a:xfrm>
            <a:custGeom>
              <a:pathLst>
                <a:path h="27" w="19">
                  <a:moveTo>
                    <a:pt x="0" y="19"/>
                  </a:moveTo>
                  <a:cubicBezTo>
                    <a:pt x="2" y="16"/>
                    <a:pt x="2" y="14"/>
                    <a:pt x="5" y="12"/>
                  </a:cubicBezTo>
                  <a:cubicBezTo>
                    <a:pt x="7" y="8"/>
                    <a:pt x="11" y="2"/>
                    <a:pt x="15" y="0"/>
                  </a:cubicBezTo>
                  <a:cubicBezTo>
                    <a:pt x="17" y="1"/>
                    <a:pt x="19" y="5"/>
                    <a:pt x="19" y="5"/>
                  </a:cubicBezTo>
                  <a:cubicBezTo>
                    <a:pt x="18" y="8"/>
                    <a:pt x="17" y="9"/>
                    <a:pt x="14" y="10"/>
                  </a:cubicBezTo>
                  <a:cubicBezTo>
                    <a:pt x="13" y="12"/>
                    <a:pt x="9" y="21"/>
                    <a:pt x="7" y="22"/>
                  </a:cubicBezTo>
                  <a:cubicBezTo>
                    <a:pt x="6" y="23"/>
                    <a:pt x="3" y="24"/>
                    <a:pt x="3" y="24"/>
                  </a:cubicBezTo>
                  <a:cubicBezTo>
                    <a:pt x="2" y="26"/>
                    <a:pt x="3" y="27"/>
                    <a:pt x="1" y="25"/>
                  </a:cubicBezTo>
                </a:path>
              </a:pathLst>
            </a:custGeom>
            <a:solidFill>
              <a:srgbClr val="FFFFFF"/>
            </a:solidFill>
            <a:ln w="9525" cmpd="sng">
              <a:solidFill>
                <a:srgbClr val="9933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5" name="Polygon 299"/>
            <xdr:cNvSpPr>
              <a:spLocks/>
            </xdr:cNvSpPr>
          </xdr:nvSpPr>
          <xdr:spPr>
            <a:xfrm>
              <a:off x="174" y="737"/>
              <a:ext cx="7" cy="7"/>
            </a:xfrm>
            <a:custGeom>
              <a:pathLst>
                <a:path h="7" w="7">
                  <a:moveTo>
                    <a:pt x="0" y="5"/>
                  </a:moveTo>
                  <a:cubicBezTo>
                    <a:pt x="0" y="4"/>
                    <a:pt x="0" y="0"/>
                    <a:pt x="3" y="0"/>
                  </a:cubicBezTo>
                  <a:cubicBezTo>
                    <a:pt x="4" y="0"/>
                    <a:pt x="7" y="2"/>
                    <a:pt x="7" y="2"/>
                  </a:cubicBezTo>
                  <a:cubicBezTo>
                    <a:pt x="5" y="7"/>
                    <a:pt x="5" y="6"/>
                    <a:pt x="0" y="5"/>
                  </a:cubicBezTo>
                  <a:close/>
                </a:path>
              </a:pathLst>
            </a:custGeom>
            <a:solidFill>
              <a:srgbClr val="FFFFFF"/>
            </a:solidFill>
            <a:ln w="9525" cmpd="sng">
              <a:solidFill>
                <a:srgbClr val="9933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6" name="Polygon 300"/>
            <xdr:cNvSpPr>
              <a:spLocks/>
            </xdr:cNvSpPr>
          </xdr:nvSpPr>
          <xdr:spPr>
            <a:xfrm>
              <a:off x="138" y="772"/>
              <a:ext cx="33" cy="28"/>
            </a:xfrm>
            <a:custGeom>
              <a:pathLst>
                <a:path h="27" w="30">
                  <a:moveTo>
                    <a:pt x="12" y="7"/>
                  </a:moveTo>
                  <a:cubicBezTo>
                    <a:pt x="20" y="6"/>
                    <a:pt x="24" y="7"/>
                    <a:pt x="30" y="4"/>
                  </a:cubicBezTo>
                  <a:cubicBezTo>
                    <a:pt x="28" y="0"/>
                    <a:pt x="22" y="3"/>
                    <a:pt x="18" y="4"/>
                  </a:cubicBezTo>
                  <a:cubicBezTo>
                    <a:pt x="15" y="5"/>
                    <a:pt x="9" y="8"/>
                    <a:pt x="9" y="8"/>
                  </a:cubicBezTo>
                  <a:cubicBezTo>
                    <a:pt x="7" y="11"/>
                    <a:pt x="5" y="13"/>
                    <a:pt x="3" y="17"/>
                  </a:cubicBezTo>
                  <a:cubicBezTo>
                    <a:pt x="2" y="19"/>
                    <a:pt x="0" y="23"/>
                    <a:pt x="0" y="23"/>
                  </a:cubicBezTo>
                  <a:cubicBezTo>
                    <a:pt x="2" y="27"/>
                    <a:pt x="2" y="27"/>
                    <a:pt x="7" y="26"/>
                  </a:cubicBezTo>
                  <a:cubicBezTo>
                    <a:pt x="11" y="18"/>
                    <a:pt x="11" y="17"/>
                    <a:pt x="12" y="7"/>
                  </a:cubicBezTo>
                  <a:close/>
                </a:path>
              </a:pathLst>
            </a:custGeom>
            <a:solidFill>
              <a:srgbClr val="FFFFFF"/>
            </a:solidFill>
            <a:ln w="9525" cmpd="sng">
              <a:solidFill>
                <a:srgbClr val="9933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7" name="Polygon 301"/>
            <xdr:cNvSpPr>
              <a:spLocks/>
            </xdr:cNvSpPr>
          </xdr:nvSpPr>
          <xdr:spPr>
            <a:xfrm>
              <a:off x="159" y="734"/>
              <a:ext cx="4" cy="2"/>
            </a:xfrm>
            <a:custGeom>
              <a:pathLst>
                <a:path h="2" w="4">
                  <a:moveTo>
                    <a:pt x="0" y="2"/>
                  </a:moveTo>
                  <a:cubicBezTo>
                    <a:pt x="2" y="0"/>
                    <a:pt x="1" y="0"/>
                    <a:pt x="4" y="0"/>
                  </a:cubicBezTo>
                </a:path>
              </a:pathLst>
            </a:custGeom>
            <a:solidFill>
              <a:srgbClr val="FFFFFF"/>
            </a:solidFill>
            <a:ln w="9525" cmpd="sng">
              <a:solidFill>
                <a:srgbClr val="9933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108" name="Line 302"/>
          <xdr:cNvSpPr>
            <a:spLocks/>
          </xdr:cNvSpPr>
        </xdr:nvSpPr>
        <xdr:spPr>
          <a:xfrm flipV="1">
            <a:off x="372" y="794"/>
            <a:ext cx="120" cy="0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109" name="Group 303"/>
          <xdr:cNvGrpSpPr>
            <a:grpSpLocks/>
          </xdr:cNvGrpSpPr>
        </xdr:nvGrpSpPr>
        <xdr:grpSpPr>
          <a:xfrm>
            <a:off x="483" y="763"/>
            <a:ext cx="39" cy="93"/>
            <a:chOff x="241" y="749"/>
            <a:chExt cx="39" cy="93"/>
          </a:xfrm>
          <a:solidFill>
            <a:srgbClr val="FFFFFF"/>
          </a:solidFill>
        </xdr:grpSpPr>
        <xdr:sp>
          <xdr:nvSpPr>
            <xdr:cNvPr id="110" name="Oval 304"/>
            <xdr:cNvSpPr>
              <a:spLocks/>
            </xdr:cNvSpPr>
          </xdr:nvSpPr>
          <xdr:spPr>
            <a:xfrm>
              <a:off x="257" y="756"/>
              <a:ext cx="17" cy="15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9933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11" name="Oval 305"/>
            <xdr:cNvSpPr>
              <a:spLocks/>
            </xdr:cNvSpPr>
          </xdr:nvSpPr>
          <xdr:spPr>
            <a:xfrm>
              <a:off x="241" y="749"/>
              <a:ext cx="6" cy="4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9933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12" name="Polygon 306"/>
            <xdr:cNvSpPr>
              <a:spLocks/>
            </xdr:cNvSpPr>
          </xdr:nvSpPr>
          <xdr:spPr>
            <a:xfrm>
              <a:off x="246" y="752"/>
              <a:ext cx="12" cy="17"/>
            </a:xfrm>
            <a:custGeom>
              <a:pathLst>
                <a:path h="18" w="12">
                  <a:moveTo>
                    <a:pt x="12" y="16"/>
                  </a:moveTo>
                  <a:cubicBezTo>
                    <a:pt x="9" y="18"/>
                    <a:pt x="4" y="16"/>
                    <a:pt x="2" y="13"/>
                  </a:cubicBezTo>
                  <a:cubicBezTo>
                    <a:pt x="1" y="12"/>
                    <a:pt x="0" y="9"/>
                    <a:pt x="0" y="9"/>
                  </a:cubicBezTo>
                  <a:cubicBezTo>
                    <a:pt x="0" y="6"/>
                    <a:pt x="0" y="0"/>
                    <a:pt x="0" y="0"/>
                  </a:cubicBezTo>
                </a:path>
              </a:pathLst>
            </a:custGeom>
            <a:solidFill>
              <a:srgbClr val="FFFFFF"/>
            </a:solidFill>
            <a:ln w="9525" cmpd="sng">
              <a:solidFill>
                <a:srgbClr val="9933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13" name="Polygon 307"/>
            <xdr:cNvSpPr>
              <a:spLocks/>
            </xdr:cNvSpPr>
          </xdr:nvSpPr>
          <xdr:spPr>
            <a:xfrm>
              <a:off x="270" y="771"/>
              <a:ext cx="7" cy="11"/>
            </a:xfrm>
            <a:custGeom>
              <a:pathLst>
                <a:path h="15" w="7">
                  <a:moveTo>
                    <a:pt x="0" y="0"/>
                  </a:moveTo>
                  <a:cubicBezTo>
                    <a:pt x="2" y="5"/>
                    <a:pt x="1" y="3"/>
                    <a:pt x="4" y="5"/>
                  </a:cubicBezTo>
                  <a:cubicBezTo>
                    <a:pt x="7" y="11"/>
                    <a:pt x="6" y="8"/>
                    <a:pt x="6" y="15"/>
                  </a:cubicBezTo>
                </a:path>
              </a:pathLst>
            </a:custGeom>
            <a:solidFill>
              <a:srgbClr val="FFFFFF"/>
            </a:solidFill>
            <a:ln w="9525" cmpd="sng">
              <a:solidFill>
                <a:srgbClr val="9933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14" name="Polygon 308"/>
            <xdr:cNvSpPr>
              <a:spLocks/>
            </xdr:cNvSpPr>
          </xdr:nvSpPr>
          <xdr:spPr>
            <a:xfrm>
              <a:off x="254" y="805"/>
              <a:ext cx="18" cy="5"/>
            </a:xfrm>
            <a:custGeom>
              <a:pathLst>
                <a:path h="6" w="18">
                  <a:moveTo>
                    <a:pt x="0" y="3"/>
                  </a:moveTo>
                  <a:cubicBezTo>
                    <a:pt x="4" y="2"/>
                    <a:pt x="12" y="0"/>
                    <a:pt x="12" y="0"/>
                  </a:cubicBezTo>
                  <a:cubicBezTo>
                    <a:pt x="13" y="0"/>
                    <a:pt x="15" y="0"/>
                    <a:pt x="16" y="1"/>
                  </a:cubicBezTo>
                  <a:cubicBezTo>
                    <a:pt x="18" y="3"/>
                    <a:pt x="6" y="6"/>
                    <a:pt x="6" y="6"/>
                  </a:cubicBezTo>
                  <a:cubicBezTo>
                    <a:pt x="4" y="6"/>
                    <a:pt x="0" y="5"/>
                    <a:pt x="0" y="3"/>
                  </a:cubicBezTo>
                  <a:close/>
                </a:path>
              </a:pathLst>
            </a:custGeom>
            <a:solidFill>
              <a:srgbClr val="FFFFFF"/>
            </a:solidFill>
            <a:ln w="9525" cmpd="sng">
              <a:solidFill>
                <a:srgbClr val="9933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15" name="Polygon 309"/>
            <xdr:cNvSpPr>
              <a:spLocks/>
            </xdr:cNvSpPr>
          </xdr:nvSpPr>
          <xdr:spPr>
            <a:xfrm>
              <a:off x="244" y="809"/>
              <a:ext cx="15" cy="33"/>
            </a:xfrm>
            <a:custGeom>
              <a:pathLst>
                <a:path h="36" w="15">
                  <a:moveTo>
                    <a:pt x="10" y="0"/>
                  </a:moveTo>
                  <a:cubicBezTo>
                    <a:pt x="9" y="5"/>
                    <a:pt x="9" y="11"/>
                    <a:pt x="7" y="16"/>
                  </a:cubicBezTo>
                  <a:cubicBezTo>
                    <a:pt x="7" y="20"/>
                    <a:pt x="7" y="23"/>
                    <a:pt x="6" y="27"/>
                  </a:cubicBezTo>
                  <a:cubicBezTo>
                    <a:pt x="6" y="29"/>
                    <a:pt x="1" y="31"/>
                    <a:pt x="1" y="31"/>
                  </a:cubicBezTo>
                  <a:cubicBezTo>
                    <a:pt x="0" y="34"/>
                    <a:pt x="0" y="35"/>
                    <a:pt x="3" y="36"/>
                  </a:cubicBezTo>
                  <a:cubicBezTo>
                    <a:pt x="7" y="35"/>
                    <a:pt x="9" y="36"/>
                    <a:pt x="11" y="32"/>
                  </a:cubicBezTo>
                  <a:cubicBezTo>
                    <a:pt x="12" y="27"/>
                    <a:pt x="12" y="22"/>
                    <a:pt x="14" y="17"/>
                  </a:cubicBezTo>
                  <a:cubicBezTo>
                    <a:pt x="15" y="10"/>
                    <a:pt x="15" y="12"/>
                    <a:pt x="15" y="9"/>
                  </a:cubicBezTo>
                </a:path>
              </a:pathLst>
            </a:custGeom>
            <a:solidFill>
              <a:srgbClr val="FFFFFF"/>
            </a:solidFill>
            <a:ln w="9525" cmpd="sng">
              <a:solidFill>
                <a:srgbClr val="9933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16" name="Polygon 310"/>
            <xdr:cNvSpPr>
              <a:spLocks/>
            </xdr:cNvSpPr>
          </xdr:nvSpPr>
          <xdr:spPr>
            <a:xfrm>
              <a:off x="259" y="807"/>
              <a:ext cx="18" cy="35"/>
            </a:xfrm>
            <a:custGeom>
              <a:pathLst>
                <a:path h="38" w="18">
                  <a:moveTo>
                    <a:pt x="0" y="12"/>
                  </a:moveTo>
                  <a:cubicBezTo>
                    <a:pt x="1" y="11"/>
                    <a:pt x="3" y="11"/>
                    <a:pt x="4" y="10"/>
                  </a:cubicBezTo>
                  <a:cubicBezTo>
                    <a:pt x="5" y="9"/>
                    <a:pt x="8" y="12"/>
                    <a:pt x="8" y="12"/>
                  </a:cubicBezTo>
                  <a:cubicBezTo>
                    <a:pt x="10" y="18"/>
                    <a:pt x="9" y="34"/>
                    <a:pt x="9" y="38"/>
                  </a:cubicBezTo>
                  <a:cubicBezTo>
                    <a:pt x="12" y="37"/>
                    <a:pt x="18" y="34"/>
                    <a:pt x="18" y="34"/>
                  </a:cubicBezTo>
                  <a:cubicBezTo>
                    <a:pt x="17" y="32"/>
                    <a:pt x="13" y="30"/>
                    <a:pt x="13" y="30"/>
                  </a:cubicBezTo>
                  <a:cubicBezTo>
                    <a:pt x="10" y="23"/>
                    <a:pt x="11" y="8"/>
                    <a:pt x="11" y="0"/>
                  </a:cubicBezTo>
                </a:path>
              </a:pathLst>
            </a:custGeom>
            <a:solidFill>
              <a:srgbClr val="FFFFFF"/>
            </a:solidFill>
            <a:ln w="9525" cmpd="sng">
              <a:solidFill>
                <a:srgbClr val="9933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17" name="Polygon 311"/>
            <xdr:cNvSpPr>
              <a:spLocks/>
            </xdr:cNvSpPr>
          </xdr:nvSpPr>
          <xdr:spPr>
            <a:xfrm>
              <a:off x="270" y="806"/>
              <a:ext cx="10" cy="10"/>
            </a:xfrm>
            <a:custGeom>
              <a:pathLst>
                <a:path h="11" w="10">
                  <a:moveTo>
                    <a:pt x="0" y="0"/>
                  </a:moveTo>
                  <a:cubicBezTo>
                    <a:pt x="2" y="4"/>
                    <a:pt x="3" y="7"/>
                    <a:pt x="5" y="11"/>
                  </a:cubicBezTo>
                  <a:cubicBezTo>
                    <a:pt x="10" y="9"/>
                    <a:pt x="8" y="5"/>
                    <a:pt x="4" y="3"/>
                  </a:cubicBezTo>
                  <a:cubicBezTo>
                    <a:pt x="3" y="1"/>
                    <a:pt x="2" y="0"/>
                    <a:pt x="0" y="0"/>
                  </a:cubicBezTo>
                  <a:close/>
                </a:path>
              </a:pathLst>
            </a:custGeom>
            <a:solidFill>
              <a:srgbClr val="FFFFFF"/>
            </a:solidFill>
            <a:ln w="9525" cmpd="sng">
              <a:solidFill>
                <a:srgbClr val="9933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18" name="Polygon 312"/>
            <xdr:cNvSpPr>
              <a:spLocks/>
            </xdr:cNvSpPr>
          </xdr:nvSpPr>
          <xdr:spPr>
            <a:xfrm>
              <a:off x="241" y="753"/>
              <a:ext cx="15" cy="55"/>
            </a:xfrm>
            <a:custGeom>
              <a:pathLst>
                <a:path h="55" w="14">
                  <a:moveTo>
                    <a:pt x="13" y="55"/>
                  </a:moveTo>
                  <a:cubicBezTo>
                    <a:pt x="10" y="48"/>
                    <a:pt x="12" y="43"/>
                    <a:pt x="14" y="36"/>
                  </a:cubicBezTo>
                  <a:cubicBezTo>
                    <a:pt x="13" y="30"/>
                    <a:pt x="11" y="20"/>
                    <a:pt x="5" y="17"/>
                  </a:cubicBezTo>
                  <a:cubicBezTo>
                    <a:pt x="1" y="9"/>
                    <a:pt x="0" y="12"/>
                    <a:pt x="0" y="0"/>
                  </a:cubicBezTo>
                </a:path>
              </a:pathLst>
            </a:custGeom>
            <a:solidFill>
              <a:srgbClr val="FFFFFF"/>
            </a:solidFill>
            <a:ln w="9525" cmpd="sng">
              <a:solidFill>
                <a:srgbClr val="9933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19" name="Polygon 313"/>
            <xdr:cNvSpPr>
              <a:spLocks/>
            </xdr:cNvSpPr>
          </xdr:nvSpPr>
          <xdr:spPr>
            <a:xfrm>
              <a:off x="270" y="783"/>
              <a:ext cx="5" cy="23"/>
            </a:xfrm>
            <a:custGeom>
              <a:pathLst>
                <a:path h="25" w="5">
                  <a:moveTo>
                    <a:pt x="5" y="0"/>
                  </a:moveTo>
                  <a:cubicBezTo>
                    <a:pt x="2" y="13"/>
                    <a:pt x="0" y="7"/>
                    <a:pt x="0" y="25"/>
                  </a:cubicBezTo>
                </a:path>
              </a:pathLst>
            </a:custGeom>
            <a:solidFill>
              <a:srgbClr val="FFFFFF"/>
            </a:solidFill>
            <a:ln w="9525" cmpd="sng">
              <a:solidFill>
                <a:srgbClr val="9933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20" name="Polygon 314"/>
            <xdr:cNvSpPr>
              <a:spLocks/>
            </xdr:cNvSpPr>
          </xdr:nvSpPr>
          <xdr:spPr>
            <a:xfrm>
              <a:off x="242" y="764"/>
              <a:ext cx="14" cy="29"/>
            </a:xfrm>
            <a:custGeom>
              <a:pathLst>
                <a:path h="28" w="10">
                  <a:moveTo>
                    <a:pt x="10" y="28"/>
                  </a:moveTo>
                  <a:cubicBezTo>
                    <a:pt x="8" y="26"/>
                    <a:pt x="6" y="23"/>
                    <a:pt x="5" y="20"/>
                  </a:cubicBezTo>
                  <a:cubicBezTo>
                    <a:pt x="5" y="19"/>
                    <a:pt x="4" y="18"/>
                    <a:pt x="4" y="18"/>
                  </a:cubicBezTo>
                  <a:cubicBezTo>
                    <a:pt x="3" y="10"/>
                    <a:pt x="4" y="14"/>
                    <a:pt x="1" y="6"/>
                  </a:cubicBezTo>
                  <a:cubicBezTo>
                    <a:pt x="0" y="4"/>
                    <a:pt x="0" y="0"/>
                    <a:pt x="0" y="0"/>
                  </a:cubicBezTo>
                </a:path>
              </a:pathLst>
            </a:custGeom>
            <a:solidFill>
              <a:srgbClr val="FFFFFF"/>
            </a:solidFill>
            <a:ln w="9525" cmpd="sng">
              <a:solidFill>
                <a:srgbClr val="9933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21" name="Polygon 315"/>
            <xdr:cNvSpPr>
              <a:spLocks/>
            </xdr:cNvSpPr>
          </xdr:nvSpPr>
          <xdr:spPr>
            <a:xfrm>
              <a:off x="258" y="754"/>
              <a:ext cx="16" cy="7"/>
            </a:xfrm>
            <a:custGeom>
              <a:pathLst>
                <a:path h="7" w="18">
                  <a:moveTo>
                    <a:pt x="0" y="6"/>
                  </a:moveTo>
                  <a:cubicBezTo>
                    <a:pt x="3" y="4"/>
                    <a:pt x="3" y="3"/>
                    <a:pt x="7" y="1"/>
                  </a:cubicBezTo>
                  <a:cubicBezTo>
                    <a:pt x="8" y="1"/>
                    <a:pt x="9" y="0"/>
                    <a:pt x="9" y="0"/>
                  </a:cubicBezTo>
                  <a:cubicBezTo>
                    <a:pt x="12" y="1"/>
                    <a:pt x="18" y="4"/>
                    <a:pt x="18" y="7"/>
                  </a:cubicBezTo>
                </a:path>
              </a:pathLst>
            </a:custGeom>
            <a:solidFill>
              <a:srgbClr val="FFFFFF"/>
            </a:solidFill>
            <a:ln w="9525" cmpd="sng">
              <a:solidFill>
                <a:srgbClr val="9933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122" name="Rectangle 316"/>
          <xdr:cNvSpPr>
            <a:spLocks/>
          </xdr:cNvSpPr>
        </xdr:nvSpPr>
        <xdr:spPr>
          <a:xfrm>
            <a:off x="421" y="754"/>
            <a:ext cx="134" cy="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3" name="Rectangle 317"/>
          <xdr:cNvSpPr>
            <a:spLocks/>
          </xdr:cNvSpPr>
        </xdr:nvSpPr>
        <xdr:spPr>
          <a:xfrm>
            <a:off x="421" y="720"/>
            <a:ext cx="134" cy="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4" name="Rectangle 318"/>
          <xdr:cNvSpPr>
            <a:spLocks/>
          </xdr:cNvSpPr>
        </xdr:nvSpPr>
        <xdr:spPr>
          <a:xfrm>
            <a:off x="421" y="801"/>
            <a:ext cx="134" cy="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10</xdr:col>
      <xdr:colOff>57150</xdr:colOff>
      <xdr:row>73</xdr:row>
      <xdr:rowOff>323850</xdr:rowOff>
    </xdr:from>
    <xdr:to>
      <xdr:col>35</xdr:col>
      <xdr:colOff>85725</xdr:colOff>
      <xdr:row>80</xdr:row>
      <xdr:rowOff>104775</xdr:rowOff>
    </xdr:to>
    <xdr:grpSp>
      <xdr:nvGrpSpPr>
        <xdr:cNvPr id="125" name="Group 319"/>
        <xdr:cNvGrpSpPr>
          <a:grpSpLocks/>
        </xdr:cNvGrpSpPr>
      </xdr:nvGrpSpPr>
      <xdr:grpSpPr>
        <a:xfrm>
          <a:off x="1200150" y="12925425"/>
          <a:ext cx="2886075" cy="1181100"/>
          <a:chOff x="126" y="1341"/>
          <a:chExt cx="303" cy="123"/>
        </a:xfrm>
        <a:solidFill>
          <a:srgbClr val="FFFFFF"/>
        </a:solidFill>
      </xdr:grpSpPr>
      <xdr:sp>
        <xdr:nvSpPr>
          <xdr:cNvPr id="126" name="Rectangle 320"/>
          <xdr:cNvSpPr>
            <a:spLocks/>
          </xdr:cNvSpPr>
        </xdr:nvSpPr>
        <xdr:spPr>
          <a:xfrm>
            <a:off x="126" y="1400"/>
            <a:ext cx="189" cy="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7" name="Oval 321"/>
          <xdr:cNvSpPr>
            <a:spLocks/>
          </xdr:cNvSpPr>
        </xdr:nvSpPr>
        <xdr:spPr>
          <a:xfrm>
            <a:off x="138" y="1408"/>
            <a:ext cx="11" cy="1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8" name="Oval 322"/>
          <xdr:cNvSpPr>
            <a:spLocks/>
          </xdr:cNvSpPr>
        </xdr:nvSpPr>
        <xdr:spPr>
          <a:xfrm>
            <a:off x="290" y="1408"/>
            <a:ext cx="11" cy="1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9" name="Rectangle 323"/>
          <xdr:cNvSpPr>
            <a:spLocks/>
          </xdr:cNvSpPr>
        </xdr:nvSpPr>
        <xdr:spPr>
          <a:xfrm>
            <a:off x="154" y="1393"/>
            <a:ext cx="65" cy="8"/>
          </a:xfrm>
          <a:prstGeom prst="rect">
            <a:avLst/>
          </a:prstGeom>
          <a:pattFill prst="ltDnDiag">
            <a:fgClr>
              <a:srgbClr val="000000"/>
            </a:fgClr>
            <a:bgClr>
              <a:srgbClr val="FFFFFF"/>
            </a:bgClr>
          </a:patt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0" name="Line 324"/>
          <xdr:cNvSpPr>
            <a:spLocks/>
          </xdr:cNvSpPr>
        </xdr:nvSpPr>
        <xdr:spPr>
          <a:xfrm>
            <a:off x="143" y="1419"/>
            <a:ext cx="0" cy="4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1" name="Line 325"/>
          <xdr:cNvSpPr>
            <a:spLocks/>
          </xdr:cNvSpPr>
        </xdr:nvSpPr>
        <xdr:spPr>
          <a:xfrm>
            <a:off x="295" y="1419"/>
            <a:ext cx="0" cy="4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2" name="Line 326"/>
          <xdr:cNvSpPr>
            <a:spLocks/>
          </xdr:cNvSpPr>
        </xdr:nvSpPr>
        <xdr:spPr>
          <a:xfrm>
            <a:off x="143" y="1461"/>
            <a:ext cx="152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3" name="Rectangle 327"/>
          <xdr:cNvSpPr>
            <a:spLocks/>
          </xdr:cNvSpPr>
        </xdr:nvSpPr>
        <xdr:spPr>
          <a:xfrm>
            <a:off x="220" y="1393"/>
            <a:ext cx="65" cy="8"/>
          </a:xfrm>
          <a:prstGeom prst="rect">
            <a:avLst/>
          </a:prstGeom>
          <a:pattFill prst="ltUpDiag">
            <a:fgClr>
              <a:srgbClr val="000000"/>
            </a:fgClr>
            <a:bgClr>
              <a:srgbClr val="FFFFFF"/>
            </a:bgClr>
          </a:patt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4" name="Line 328"/>
          <xdr:cNvSpPr>
            <a:spLocks/>
          </xdr:cNvSpPr>
        </xdr:nvSpPr>
        <xdr:spPr>
          <a:xfrm flipH="1">
            <a:off x="271" y="1361"/>
            <a:ext cx="21" cy="3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5" name="Line 329"/>
          <xdr:cNvSpPr>
            <a:spLocks/>
          </xdr:cNvSpPr>
        </xdr:nvSpPr>
        <xdr:spPr>
          <a:xfrm>
            <a:off x="292" y="1361"/>
            <a:ext cx="13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6" name="Line 330"/>
          <xdr:cNvSpPr>
            <a:spLocks/>
          </xdr:cNvSpPr>
        </xdr:nvSpPr>
        <xdr:spPr>
          <a:xfrm>
            <a:off x="218" y="1341"/>
            <a:ext cx="0" cy="46"/>
          </a:xfrm>
          <a:prstGeom prst="line">
            <a:avLst/>
          </a:prstGeom>
          <a:solidFill>
            <a:srgbClr val="FFFFFF"/>
          </a:solidFill>
          <a:ln w="381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7" name="Polygon 331"/>
          <xdr:cNvSpPr>
            <a:spLocks/>
          </xdr:cNvSpPr>
        </xdr:nvSpPr>
        <xdr:spPr>
          <a:xfrm flipV="1">
            <a:off x="309" y="1387"/>
            <a:ext cx="50" cy="14"/>
          </a:xfrm>
          <a:custGeom>
            <a:pathLst>
              <a:path h="14" w="54">
                <a:moveTo>
                  <a:pt x="0" y="0"/>
                </a:moveTo>
                <a:cubicBezTo>
                  <a:pt x="3" y="4"/>
                  <a:pt x="3" y="7"/>
                  <a:pt x="7" y="10"/>
                </a:cubicBezTo>
                <a:cubicBezTo>
                  <a:pt x="8" y="14"/>
                  <a:pt x="50" y="10"/>
                  <a:pt x="54" y="10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31</xdr:col>
      <xdr:colOff>0</xdr:colOff>
      <xdr:row>2</xdr:row>
      <xdr:rowOff>0</xdr:rowOff>
    </xdr:from>
    <xdr:to>
      <xdr:col>49</xdr:col>
      <xdr:colOff>66675</xdr:colOff>
      <xdr:row>21</xdr:row>
      <xdr:rowOff>85725</xdr:rowOff>
    </xdr:to>
    <xdr:grpSp>
      <xdr:nvGrpSpPr>
        <xdr:cNvPr id="138" name="Group 335"/>
        <xdr:cNvGrpSpPr>
          <a:grpSpLocks/>
        </xdr:cNvGrpSpPr>
      </xdr:nvGrpSpPr>
      <xdr:grpSpPr>
        <a:xfrm>
          <a:off x="3543300" y="342900"/>
          <a:ext cx="2124075" cy="3343275"/>
          <a:chOff x="372" y="36"/>
          <a:chExt cx="223" cy="351"/>
        </a:xfrm>
        <a:solidFill>
          <a:srgbClr val="FFFFFF"/>
        </a:solidFill>
      </xdr:grpSpPr>
      <xdr:sp>
        <xdr:nvSpPr>
          <xdr:cNvPr id="139" name="Rectangle 57"/>
          <xdr:cNvSpPr>
            <a:spLocks/>
          </xdr:cNvSpPr>
        </xdr:nvSpPr>
        <xdr:spPr>
          <a:xfrm>
            <a:off x="395" y="36"/>
            <a:ext cx="4" cy="28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0" name="Rectangle 58"/>
          <xdr:cNvSpPr>
            <a:spLocks/>
          </xdr:cNvSpPr>
        </xdr:nvSpPr>
        <xdr:spPr>
          <a:xfrm>
            <a:off x="573" y="36"/>
            <a:ext cx="4" cy="28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1" name="Rectangle 59"/>
          <xdr:cNvSpPr>
            <a:spLocks/>
          </xdr:cNvSpPr>
        </xdr:nvSpPr>
        <xdr:spPr>
          <a:xfrm>
            <a:off x="432" y="36"/>
            <a:ext cx="4" cy="28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2" name="Rectangle 60"/>
          <xdr:cNvSpPr>
            <a:spLocks/>
          </xdr:cNvSpPr>
        </xdr:nvSpPr>
        <xdr:spPr>
          <a:xfrm>
            <a:off x="536" y="36"/>
            <a:ext cx="4" cy="28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3" name="Rectangle 61"/>
          <xdr:cNvSpPr>
            <a:spLocks/>
          </xdr:cNvSpPr>
        </xdr:nvSpPr>
        <xdr:spPr>
          <a:xfrm>
            <a:off x="372" y="99"/>
            <a:ext cx="223" cy="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4" name="Oval 62"/>
          <xdr:cNvSpPr>
            <a:spLocks/>
          </xdr:cNvSpPr>
        </xdr:nvSpPr>
        <xdr:spPr>
          <a:xfrm>
            <a:off x="399" y="92"/>
            <a:ext cx="6" cy="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5" name="Oval 63"/>
          <xdr:cNvSpPr>
            <a:spLocks/>
          </xdr:cNvSpPr>
        </xdr:nvSpPr>
        <xdr:spPr>
          <a:xfrm>
            <a:off x="567" y="91"/>
            <a:ext cx="6" cy="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6" name="Rectangle 64"/>
          <xdr:cNvSpPr>
            <a:spLocks/>
          </xdr:cNvSpPr>
        </xdr:nvSpPr>
        <xdr:spPr>
          <a:xfrm>
            <a:off x="373" y="142"/>
            <a:ext cx="76" cy="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7" name="Oval 65"/>
          <xdr:cNvSpPr>
            <a:spLocks/>
          </xdr:cNvSpPr>
        </xdr:nvSpPr>
        <xdr:spPr>
          <a:xfrm>
            <a:off x="399" y="135"/>
            <a:ext cx="6" cy="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8" name="Oval 66"/>
          <xdr:cNvSpPr>
            <a:spLocks/>
          </xdr:cNvSpPr>
        </xdr:nvSpPr>
        <xdr:spPr>
          <a:xfrm>
            <a:off x="567" y="134"/>
            <a:ext cx="6" cy="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9" name="Rectangle 67"/>
          <xdr:cNvSpPr>
            <a:spLocks/>
          </xdr:cNvSpPr>
        </xdr:nvSpPr>
        <xdr:spPr>
          <a:xfrm>
            <a:off x="528" y="142"/>
            <a:ext cx="66" cy="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0" name="Rectangle 68"/>
          <xdr:cNvSpPr>
            <a:spLocks/>
          </xdr:cNvSpPr>
        </xdr:nvSpPr>
        <xdr:spPr>
          <a:xfrm>
            <a:off x="373" y="177"/>
            <a:ext cx="76" cy="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1" name="Oval 69"/>
          <xdr:cNvSpPr>
            <a:spLocks/>
          </xdr:cNvSpPr>
        </xdr:nvSpPr>
        <xdr:spPr>
          <a:xfrm>
            <a:off x="399" y="170"/>
            <a:ext cx="6" cy="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2" name="Oval 70"/>
          <xdr:cNvSpPr>
            <a:spLocks/>
          </xdr:cNvSpPr>
        </xdr:nvSpPr>
        <xdr:spPr>
          <a:xfrm>
            <a:off x="567" y="169"/>
            <a:ext cx="6" cy="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3" name="Rectangle 71"/>
          <xdr:cNvSpPr>
            <a:spLocks/>
          </xdr:cNvSpPr>
        </xdr:nvSpPr>
        <xdr:spPr>
          <a:xfrm>
            <a:off x="528" y="177"/>
            <a:ext cx="67" cy="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4" name="Rectangle 72"/>
          <xdr:cNvSpPr>
            <a:spLocks/>
          </xdr:cNvSpPr>
        </xdr:nvSpPr>
        <xdr:spPr>
          <a:xfrm>
            <a:off x="372" y="225"/>
            <a:ext cx="223" cy="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5" name="Oval 73"/>
          <xdr:cNvSpPr>
            <a:spLocks/>
          </xdr:cNvSpPr>
        </xdr:nvSpPr>
        <xdr:spPr>
          <a:xfrm>
            <a:off x="399" y="219"/>
            <a:ext cx="6" cy="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6" name="Oval 74"/>
          <xdr:cNvSpPr>
            <a:spLocks/>
          </xdr:cNvSpPr>
        </xdr:nvSpPr>
        <xdr:spPr>
          <a:xfrm>
            <a:off x="567" y="218"/>
            <a:ext cx="6" cy="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7" name="Rectangle 75"/>
          <xdr:cNvSpPr>
            <a:spLocks/>
          </xdr:cNvSpPr>
        </xdr:nvSpPr>
        <xdr:spPr>
          <a:xfrm>
            <a:off x="375" y="284"/>
            <a:ext cx="220" cy="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8" name="Oval 76"/>
          <xdr:cNvSpPr>
            <a:spLocks/>
          </xdr:cNvSpPr>
        </xdr:nvSpPr>
        <xdr:spPr>
          <a:xfrm>
            <a:off x="399" y="288"/>
            <a:ext cx="6" cy="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9" name="Rectangle 78"/>
          <xdr:cNvSpPr>
            <a:spLocks/>
          </xdr:cNvSpPr>
        </xdr:nvSpPr>
        <xdr:spPr>
          <a:xfrm>
            <a:off x="403" y="279"/>
            <a:ext cx="26" cy="5"/>
          </a:xfrm>
          <a:prstGeom prst="rect">
            <a:avLst/>
          </a:prstGeom>
          <a:pattFill prst="ltVert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0" name="Rectangle 79"/>
          <xdr:cNvSpPr>
            <a:spLocks/>
          </xdr:cNvSpPr>
        </xdr:nvSpPr>
        <xdr:spPr>
          <a:xfrm>
            <a:off x="483" y="279"/>
            <a:ext cx="18" cy="5"/>
          </a:xfrm>
          <a:prstGeom prst="rect">
            <a:avLst/>
          </a:prstGeom>
          <a:pattFill prst="ltVert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1" name="Rectangle 80"/>
          <xdr:cNvSpPr>
            <a:spLocks/>
          </xdr:cNvSpPr>
        </xdr:nvSpPr>
        <xdr:spPr>
          <a:xfrm>
            <a:off x="543" y="279"/>
            <a:ext cx="26" cy="5"/>
          </a:xfrm>
          <a:prstGeom prst="rect">
            <a:avLst/>
          </a:prstGeom>
          <a:pattFill prst="ltVert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2" name="Rectangle 81"/>
          <xdr:cNvSpPr>
            <a:spLocks/>
          </xdr:cNvSpPr>
        </xdr:nvSpPr>
        <xdr:spPr>
          <a:xfrm>
            <a:off x="509" y="279"/>
            <a:ext cx="18" cy="5"/>
          </a:xfrm>
          <a:prstGeom prst="rect">
            <a:avLst/>
          </a:prstGeom>
          <a:pattFill prst="ltVert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3" name="Rectangle 84"/>
          <xdr:cNvSpPr>
            <a:spLocks/>
          </xdr:cNvSpPr>
        </xdr:nvSpPr>
        <xdr:spPr>
          <a:xfrm>
            <a:off x="436" y="103"/>
            <a:ext cx="10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4" name="Rectangle 85"/>
          <xdr:cNvSpPr>
            <a:spLocks/>
          </xdr:cNvSpPr>
        </xdr:nvSpPr>
        <xdr:spPr>
          <a:xfrm>
            <a:off x="441" y="106"/>
            <a:ext cx="3" cy="109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5" name="Rectangle 86"/>
          <xdr:cNvSpPr>
            <a:spLocks/>
          </xdr:cNvSpPr>
        </xdr:nvSpPr>
        <xdr:spPr>
          <a:xfrm>
            <a:off x="435" y="214"/>
            <a:ext cx="101" cy="3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6" name="Rectangle 87"/>
          <xdr:cNvSpPr>
            <a:spLocks/>
          </xdr:cNvSpPr>
        </xdr:nvSpPr>
        <xdr:spPr>
          <a:xfrm>
            <a:off x="405" y="172"/>
            <a:ext cx="26" cy="5"/>
          </a:xfrm>
          <a:prstGeom prst="rect">
            <a:avLst/>
          </a:prstGeom>
          <a:pattFill prst="ltVert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7" name="Rectangle 88"/>
          <xdr:cNvSpPr>
            <a:spLocks/>
          </xdr:cNvSpPr>
        </xdr:nvSpPr>
        <xdr:spPr>
          <a:xfrm>
            <a:off x="541" y="172"/>
            <a:ext cx="26" cy="5"/>
          </a:xfrm>
          <a:prstGeom prst="rect">
            <a:avLst/>
          </a:prstGeom>
          <a:pattFill prst="ltVert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8" name="Line 89"/>
          <xdr:cNvSpPr>
            <a:spLocks/>
          </xdr:cNvSpPr>
        </xdr:nvSpPr>
        <xdr:spPr>
          <a:xfrm>
            <a:off x="538" y="325"/>
            <a:ext cx="0" cy="62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9" name="Line 90"/>
          <xdr:cNvSpPr>
            <a:spLocks/>
          </xdr:cNvSpPr>
        </xdr:nvSpPr>
        <xdr:spPr>
          <a:xfrm>
            <a:off x="575" y="324"/>
            <a:ext cx="0" cy="63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0" name="Line 91"/>
          <xdr:cNvSpPr>
            <a:spLocks/>
          </xdr:cNvSpPr>
        </xdr:nvSpPr>
        <xdr:spPr>
          <a:xfrm>
            <a:off x="538" y="383"/>
            <a:ext cx="37" cy="0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1" name="Rectangle 198"/>
          <xdr:cNvSpPr>
            <a:spLocks/>
          </xdr:cNvSpPr>
        </xdr:nvSpPr>
        <xdr:spPr>
          <a:xfrm>
            <a:off x="528" y="107"/>
            <a:ext cx="3" cy="109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2" name="Rectangle 199"/>
          <xdr:cNvSpPr>
            <a:spLocks/>
          </xdr:cNvSpPr>
        </xdr:nvSpPr>
        <xdr:spPr>
          <a:xfrm>
            <a:off x="451" y="279"/>
            <a:ext cx="18" cy="5"/>
          </a:xfrm>
          <a:prstGeom prst="rect">
            <a:avLst/>
          </a:prstGeom>
          <a:pattFill prst="ltVert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3" name="Oval 332"/>
          <xdr:cNvSpPr>
            <a:spLocks/>
          </xdr:cNvSpPr>
        </xdr:nvSpPr>
        <xdr:spPr>
          <a:xfrm>
            <a:off x="425" y="288"/>
            <a:ext cx="6" cy="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4" name="Oval 333"/>
          <xdr:cNvSpPr>
            <a:spLocks/>
          </xdr:cNvSpPr>
        </xdr:nvSpPr>
        <xdr:spPr>
          <a:xfrm>
            <a:off x="540" y="288"/>
            <a:ext cx="6" cy="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5" name="Oval 334"/>
          <xdr:cNvSpPr>
            <a:spLocks/>
          </xdr:cNvSpPr>
        </xdr:nvSpPr>
        <xdr:spPr>
          <a:xfrm>
            <a:off x="567" y="289"/>
            <a:ext cx="6" cy="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14</xdr:col>
      <xdr:colOff>66675</xdr:colOff>
      <xdr:row>134</xdr:row>
      <xdr:rowOff>0</xdr:rowOff>
    </xdr:from>
    <xdr:to>
      <xdr:col>15</xdr:col>
      <xdr:colOff>0</xdr:colOff>
      <xdr:row>142</xdr:row>
      <xdr:rowOff>133350</xdr:rowOff>
    </xdr:to>
    <xdr:sp>
      <xdr:nvSpPr>
        <xdr:cNvPr id="176" name="Rectangle 377"/>
        <xdr:cNvSpPr>
          <a:spLocks/>
        </xdr:cNvSpPr>
      </xdr:nvSpPr>
      <xdr:spPr>
        <a:xfrm>
          <a:off x="1666875" y="23431500"/>
          <a:ext cx="47625" cy="1504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47625</xdr:colOff>
      <xdr:row>134</xdr:row>
      <xdr:rowOff>0</xdr:rowOff>
    </xdr:from>
    <xdr:to>
      <xdr:col>33</xdr:col>
      <xdr:colOff>104775</xdr:colOff>
      <xdr:row>142</xdr:row>
      <xdr:rowOff>123825</xdr:rowOff>
    </xdr:to>
    <xdr:sp>
      <xdr:nvSpPr>
        <xdr:cNvPr id="177" name="Rectangle 339"/>
        <xdr:cNvSpPr>
          <a:spLocks/>
        </xdr:cNvSpPr>
      </xdr:nvSpPr>
      <xdr:spPr>
        <a:xfrm flipH="1">
          <a:off x="3819525" y="23431500"/>
          <a:ext cx="57150" cy="1495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136</xdr:row>
      <xdr:rowOff>123825</xdr:rowOff>
    </xdr:from>
    <xdr:to>
      <xdr:col>17</xdr:col>
      <xdr:colOff>38100</xdr:colOff>
      <xdr:row>142</xdr:row>
      <xdr:rowOff>133350</xdr:rowOff>
    </xdr:to>
    <xdr:sp>
      <xdr:nvSpPr>
        <xdr:cNvPr id="178" name="Rectangle 363"/>
        <xdr:cNvSpPr>
          <a:spLocks/>
        </xdr:cNvSpPr>
      </xdr:nvSpPr>
      <xdr:spPr>
        <a:xfrm>
          <a:off x="1943100" y="23898225"/>
          <a:ext cx="38100" cy="1038225"/>
        </a:xfrm>
        <a:prstGeom prst="rect">
          <a:avLst/>
        </a:prstGeom>
        <a:pattFill prst="pct5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136</xdr:row>
      <xdr:rowOff>142875</xdr:rowOff>
    </xdr:from>
    <xdr:to>
      <xdr:col>27</xdr:col>
      <xdr:colOff>38100</xdr:colOff>
      <xdr:row>142</xdr:row>
      <xdr:rowOff>133350</xdr:rowOff>
    </xdr:to>
    <xdr:sp>
      <xdr:nvSpPr>
        <xdr:cNvPr id="179" name="Rectangle 370"/>
        <xdr:cNvSpPr>
          <a:spLocks/>
        </xdr:cNvSpPr>
      </xdr:nvSpPr>
      <xdr:spPr>
        <a:xfrm>
          <a:off x="3086100" y="23917275"/>
          <a:ext cx="38100" cy="1019175"/>
        </a:xfrm>
        <a:prstGeom prst="rect">
          <a:avLst/>
        </a:prstGeom>
        <a:pattFill prst="pct5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28575</xdr:colOff>
      <xdr:row>134</xdr:row>
      <xdr:rowOff>0</xdr:rowOff>
    </xdr:from>
    <xdr:to>
      <xdr:col>29</xdr:col>
      <xdr:colOff>85725</xdr:colOff>
      <xdr:row>142</xdr:row>
      <xdr:rowOff>133350</xdr:rowOff>
    </xdr:to>
    <xdr:sp>
      <xdr:nvSpPr>
        <xdr:cNvPr id="180" name="Rectangle 376"/>
        <xdr:cNvSpPr>
          <a:spLocks/>
        </xdr:cNvSpPr>
      </xdr:nvSpPr>
      <xdr:spPr>
        <a:xfrm>
          <a:off x="3343275" y="23431500"/>
          <a:ext cx="57150" cy="1504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47625</xdr:colOff>
      <xdr:row>140</xdr:row>
      <xdr:rowOff>161925</xdr:rowOff>
    </xdr:from>
    <xdr:to>
      <xdr:col>34</xdr:col>
      <xdr:colOff>66675</xdr:colOff>
      <xdr:row>141</xdr:row>
      <xdr:rowOff>38100</xdr:rowOff>
    </xdr:to>
    <xdr:sp>
      <xdr:nvSpPr>
        <xdr:cNvPr id="181" name="Rectangle 348"/>
        <xdr:cNvSpPr>
          <a:spLocks/>
        </xdr:cNvSpPr>
      </xdr:nvSpPr>
      <xdr:spPr>
        <a:xfrm>
          <a:off x="3248025" y="24622125"/>
          <a:ext cx="704850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136</xdr:row>
      <xdr:rowOff>28575</xdr:rowOff>
    </xdr:from>
    <xdr:to>
      <xdr:col>34</xdr:col>
      <xdr:colOff>76200</xdr:colOff>
      <xdr:row>136</xdr:row>
      <xdr:rowOff>85725</xdr:rowOff>
    </xdr:to>
    <xdr:sp>
      <xdr:nvSpPr>
        <xdr:cNvPr id="182" name="Rectangle 342"/>
        <xdr:cNvSpPr>
          <a:spLocks/>
        </xdr:cNvSpPr>
      </xdr:nvSpPr>
      <xdr:spPr>
        <a:xfrm>
          <a:off x="1504950" y="23802975"/>
          <a:ext cx="2457450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136</xdr:row>
      <xdr:rowOff>85725</xdr:rowOff>
    </xdr:from>
    <xdr:to>
      <xdr:col>28</xdr:col>
      <xdr:colOff>0</xdr:colOff>
      <xdr:row>136</xdr:row>
      <xdr:rowOff>152400</xdr:rowOff>
    </xdr:to>
    <xdr:sp>
      <xdr:nvSpPr>
        <xdr:cNvPr id="183" name="Rectangle 362"/>
        <xdr:cNvSpPr>
          <a:spLocks/>
        </xdr:cNvSpPr>
      </xdr:nvSpPr>
      <xdr:spPr>
        <a:xfrm>
          <a:off x="1876425" y="23860125"/>
          <a:ext cx="1323975" cy="66675"/>
        </a:xfrm>
        <a:prstGeom prst="rect">
          <a:avLst/>
        </a:prstGeom>
        <a:pattFill prst="pct5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66675</xdr:colOff>
      <xdr:row>134</xdr:row>
      <xdr:rowOff>114300</xdr:rowOff>
    </xdr:from>
    <xdr:to>
      <xdr:col>31</xdr:col>
      <xdr:colOff>66675</xdr:colOff>
      <xdr:row>137</xdr:row>
      <xdr:rowOff>152400</xdr:rowOff>
    </xdr:to>
    <xdr:sp>
      <xdr:nvSpPr>
        <xdr:cNvPr id="184" name="Line 380"/>
        <xdr:cNvSpPr>
          <a:spLocks/>
        </xdr:cNvSpPr>
      </xdr:nvSpPr>
      <xdr:spPr>
        <a:xfrm>
          <a:off x="3609975" y="23545800"/>
          <a:ext cx="0" cy="5524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38</xdr:row>
      <xdr:rowOff>0</xdr:rowOff>
    </xdr:from>
    <xdr:to>
      <xdr:col>60</xdr:col>
      <xdr:colOff>0</xdr:colOff>
      <xdr:row>40</xdr:row>
      <xdr:rowOff>0</xdr:rowOff>
    </xdr:to>
    <xdr:sp>
      <xdr:nvSpPr>
        <xdr:cNvPr id="185" name="Line 385"/>
        <xdr:cNvSpPr>
          <a:spLocks/>
        </xdr:cNvSpPr>
      </xdr:nvSpPr>
      <xdr:spPr>
        <a:xfrm flipH="1">
          <a:off x="9734550" y="6515100"/>
          <a:ext cx="771525" cy="342900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85725</xdr:colOff>
      <xdr:row>108</xdr:row>
      <xdr:rowOff>66675</xdr:rowOff>
    </xdr:from>
    <xdr:to>
      <xdr:col>50</xdr:col>
      <xdr:colOff>28575</xdr:colOff>
      <xdr:row>115</xdr:row>
      <xdr:rowOff>76200</xdr:rowOff>
    </xdr:to>
    <xdr:sp>
      <xdr:nvSpPr>
        <xdr:cNvPr id="1" name="Rectangle 222"/>
        <xdr:cNvSpPr>
          <a:spLocks/>
        </xdr:cNvSpPr>
      </xdr:nvSpPr>
      <xdr:spPr>
        <a:xfrm>
          <a:off x="1000125" y="19421475"/>
          <a:ext cx="4743450" cy="1209675"/>
        </a:xfrm>
        <a:prstGeom prst="rect">
          <a:avLst/>
        </a:prstGeom>
        <a:noFill/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129</xdr:row>
      <xdr:rowOff>0</xdr:rowOff>
    </xdr:from>
    <xdr:to>
      <xdr:col>47</xdr:col>
      <xdr:colOff>0</xdr:colOff>
      <xdr:row>142</xdr:row>
      <xdr:rowOff>0</xdr:rowOff>
    </xdr:to>
    <xdr:grpSp>
      <xdr:nvGrpSpPr>
        <xdr:cNvPr id="2" name="Group 291"/>
        <xdr:cNvGrpSpPr>
          <a:grpSpLocks/>
        </xdr:cNvGrpSpPr>
      </xdr:nvGrpSpPr>
      <xdr:grpSpPr>
        <a:xfrm>
          <a:off x="2743200" y="22955250"/>
          <a:ext cx="2628900" cy="2228850"/>
          <a:chOff x="288" y="2336"/>
          <a:chExt cx="276" cy="234"/>
        </a:xfrm>
        <a:solidFill>
          <a:srgbClr val="FFFFFF"/>
        </a:solidFill>
      </xdr:grpSpPr>
      <xdr:sp>
        <xdr:nvSpPr>
          <xdr:cNvPr id="3" name="Rectangle 229"/>
          <xdr:cNvSpPr>
            <a:spLocks/>
          </xdr:cNvSpPr>
        </xdr:nvSpPr>
        <xdr:spPr>
          <a:xfrm>
            <a:off x="432" y="2408"/>
            <a:ext cx="8" cy="5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Rectangle 231"/>
          <xdr:cNvSpPr>
            <a:spLocks/>
          </xdr:cNvSpPr>
        </xdr:nvSpPr>
        <xdr:spPr>
          <a:xfrm>
            <a:off x="528" y="2408"/>
            <a:ext cx="8" cy="5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Rectangle 226"/>
          <xdr:cNvSpPr>
            <a:spLocks/>
          </xdr:cNvSpPr>
        </xdr:nvSpPr>
        <xdr:spPr>
          <a:xfrm>
            <a:off x="328" y="2408"/>
            <a:ext cx="8" cy="5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Rectangle 227"/>
          <xdr:cNvSpPr>
            <a:spLocks/>
          </xdr:cNvSpPr>
        </xdr:nvSpPr>
        <xdr:spPr>
          <a:xfrm>
            <a:off x="288" y="2456"/>
            <a:ext cx="276" cy="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Rectangle 228"/>
          <xdr:cNvSpPr>
            <a:spLocks/>
          </xdr:cNvSpPr>
        </xdr:nvSpPr>
        <xdr:spPr>
          <a:xfrm>
            <a:off x="328" y="2462"/>
            <a:ext cx="8" cy="10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Rectangle 230"/>
          <xdr:cNvSpPr>
            <a:spLocks/>
          </xdr:cNvSpPr>
        </xdr:nvSpPr>
        <xdr:spPr>
          <a:xfrm>
            <a:off x="432" y="2462"/>
            <a:ext cx="8" cy="10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Rectangle 232"/>
          <xdr:cNvSpPr>
            <a:spLocks/>
          </xdr:cNvSpPr>
        </xdr:nvSpPr>
        <xdr:spPr>
          <a:xfrm>
            <a:off x="528" y="2462"/>
            <a:ext cx="8" cy="10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Rectangle 233"/>
          <xdr:cNvSpPr>
            <a:spLocks/>
          </xdr:cNvSpPr>
        </xdr:nvSpPr>
        <xdr:spPr>
          <a:xfrm>
            <a:off x="348" y="2462"/>
            <a:ext cx="72" cy="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Rectangle 234"/>
          <xdr:cNvSpPr>
            <a:spLocks/>
          </xdr:cNvSpPr>
        </xdr:nvSpPr>
        <xdr:spPr>
          <a:xfrm>
            <a:off x="381" y="2470"/>
            <a:ext cx="6" cy="9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Line 235"/>
          <xdr:cNvSpPr>
            <a:spLocks/>
          </xdr:cNvSpPr>
        </xdr:nvSpPr>
        <xdr:spPr>
          <a:xfrm>
            <a:off x="486" y="2438"/>
            <a:ext cx="0" cy="73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Line 236"/>
          <xdr:cNvSpPr>
            <a:spLocks/>
          </xdr:cNvSpPr>
        </xdr:nvSpPr>
        <xdr:spPr>
          <a:xfrm flipV="1">
            <a:off x="436" y="2371"/>
            <a:ext cx="0" cy="34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Line 237"/>
          <xdr:cNvSpPr>
            <a:spLocks/>
          </xdr:cNvSpPr>
        </xdr:nvSpPr>
        <xdr:spPr>
          <a:xfrm flipV="1">
            <a:off x="532" y="2373"/>
            <a:ext cx="0" cy="34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Line 238"/>
          <xdr:cNvSpPr>
            <a:spLocks/>
          </xdr:cNvSpPr>
        </xdr:nvSpPr>
        <xdr:spPr>
          <a:xfrm>
            <a:off x="436" y="2372"/>
            <a:ext cx="96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Line 240"/>
          <xdr:cNvSpPr>
            <a:spLocks/>
          </xdr:cNvSpPr>
        </xdr:nvSpPr>
        <xdr:spPr>
          <a:xfrm flipV="1">
            <a:off x="420" y="2336"/>
            <a:ext cx="0" cy="122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Line 241"/>
          <xdr:cNvSpPr>
            <a:spLocks/>
          </xdr:cNvSpPr>
        </xdr:nvSpPr>
        <xdr:spPr>
          <a:xfrm flipH="1">
            <a:off x="374" y="2372"/>
            <a:ext cx="46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arrow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Line 243"/>
          <xdr:cNvSpPr>
            <a:spLocks/>
          </xdr:cNvSpPr>
        </xdr:nvSpPr>
        <xdr:spPr>
          <a:xfrm flipV="1">
            <a:off x="484" y="2337"/>
            <a:ext cx="0" cy="27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Line 244"/>
          <xdr:cNvSpPr>
            <a:spLocks/>
          </xdr:cNvSpPr>
        </xdr:nvSpPr>
        <xdr:spPr>
          <a:xfrm>
            <a:off x="420" y="2336"/>
            <a:ext cx="64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2</xdr:row>
      <xdr:rowOff>0</xdr:rowOff>
    </xdr:from>
    <xdr:to>
      <xdr:col>29</xdr:col>
      <xdr:colOff>85725</xdr:colOff>
      <xdr:row>25</xdr:row>
      <xdr:rowOff>76200</xdr:rowOff>
    </xdr:to>
    <xdr:grpSp>
      <xdr:nvGrpSpPr>
        <xdr:cNvPr id="20" name="Group 258"/>
        <xdr:cNvGrpSpPr>
          <a:grpSpLocks/>
        </xdr:cNvGrpSpPr>
      </xdr:nvGrpSpPr>
      <xdr:grpSpPr>
        <a:xfrm>
          <a:off x="342900" y="342900"/>
          <a:ext cx="3057525" cy="4019550"/>
          <a:chOff x="36" y="36"/>
          <a:chExt cx="321" cy="423"/>
        </a:xfrm>
        <a:solidFill>
          <a:srgbClr val="FFFFFF"/>
        </a:solidFill>
      </xdr:grpSpPr>
      <xdr:sp>
        <xdr:nvSpPr>
          <xdr:cNvPr id="21" name="Line 59"/>
          <xdr:cNvSpPr>
            <a:spLocks/>
          </xdr:cNvSpPr>
        </xdr:nvSpPr>
        <xdr:spPr>
          <a:xfrm flipH="1">
            <a:off x="132" y="420"/>
            <a:ext cx="48" cy="0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" name="Rectangle 2"/>
          <xdr:cNvSpPr>
            <a:spLocks/>
          </xdr:cNvSpPr>
        </xdr:nvSpPr>
        <xdr:spPr>
          <a:xfrm flipH="1">
            <a:off x="202" y="38"/>
            <a:ext cx="4" cy="27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" name="Rectangle 3"/>
          <xdr:cNvSpPr>
            <a:spLocks/>
          </xdr:cNvSpPr>
        </xdr:nvSpPr>
        <xdr:spPr>
          <a:xfrm>
            <a:off x="106" y="36"/>
            <a:ext cx="4" cy="27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" name="Line 4"/>
          <xdr:cNvSpPr>
            <a:spLocks/>
          </xdr:cNvSpPr>
        </xdr:nvSpPr>
        <xdr:spPr>
          <a:xfrm flipV="1">
            <a:off x="48" y="218"/>
            <a:ext cx="21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" name="Line 5"/>
          <xdr:cNvSpPr>
            <a:spLocks/>
          </xdr:cNvSpPr>
        </xdr:nvSpPr>
        <xdr:spPr>
          <a:xfrm flipV="1">
            <a:off x="48" y="103"/>
            <a:ext cx="21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26" name="Group 251"/>
          <xdr:cNvGrpSpPr>
            <a:grpSpLocks/>
          </xdr:cNvGrpSpPr>
        </xdr:nvGrpSpPr>
        <xdr:grpSpPr>
          <a:xfrm>
            <a:off x="252" y="72"/>
            <a:ext cx="24" cy="162"/>
            <a:chOff x="252" y="72"/>
            <a:chExt cx="24" cy="162"/>
          </a:xfrm>
          <a:solidFill>
            <a:srgbClr val="FFFFFF"/>
          </a:solidFill>
        </xdr:grpSpPr>
        <xdr:sp>
          <xdr:nvSpPr>
            <xdr:cNvPr id="27" name="Line 6"/>
            <xdr:cNvSpPr>
              <a:spLocks/>
            </xdr:cNvSpPr>
          </xdr:nvSpPr>
          <xdr:spPr>
            <a:xfrm flipH="1">
              <a:off x="264" y="72"/>
              <a:ext cx="0" cy="72"/>
            </a:xfrm>
            <a:prstGeom prst="line">
              <a:avLst/>
            </a:prstGeom>
            <a:solidFill>
              <a:srgbClr val="FFFFFF"/>
            </a:solidFill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8" name="Line 7"/>
            <xdr:cNvSpPr>
              <a:spLocks/>
            </xdr:cNvSpPr>
          </xdr:nvSpPr>
          <xdr:spPr>
            <a:xfrm>
              <a:off x="264" y="144"/>
              <a:ext cx="12" cy="9"/>
            </a:xfrm>
            <a:prstGeom prst="line">
              <a:avLst/>
            </a:prstGeom>
            <a:solidFill>
              <a:srgbClr val="FFFFFF"/>
            </a:solidFill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9" name="Line 8"/>
            <xdr:cNvSpPr>
              <a:spLocks/>
            </xdr:cNvSpPr>
          </xdr:nvSpPr>
          <xdr:spPr>
            <a:xfrm flipH="1">
              <a:off x="252" y="153"/>
              <a:ext cx="24" cy="0"/>
            </a:xfrm>
            <a:prstGeom prst="line">
              <a:avLst/>
            </a:prstGeom>
            <a:solidFill>
              <a:srgbClr val="FFFFFF"/>
            </a:solidFill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0" name="Line 9"/>
            <xdr:cNvSpPr>
              <a:spLocks/>
            </xdr:cNvSpPr>
          </xdr:nvSpPr>
          <xdr:spPr>
            <a:xfrm>
              <a:off x="252" y="153"/>
              <a:ext cx="12" cy="9"/>
            </a:xfrm>
            <a:prstGeom prst="line">
              <a:avLst/>
            </a:prstGeom>
            <a:solidFill>
              <a:srgbClr val="FFFFFF"/>
            </a:solidFill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1" name="Line 10"/>
            <xdr:cNvSpPr>
              <a:spLocks/>
            </xdr:cNvSpPr>
          </xdr:nvSpPr>
          <xdr:spPr>
            <a:xfrm flipH="1">
              <a:off x="264" y="162"/>
              <a:ext cx="0" cy="72"/>
            </a:xfrm>
            <a:prstGeom prst="line">
              <a:avLst/>
            </a:prstGeom>
            <a:solidFill>
              <a:srgbClr val="FFFFFF"/>
            </a:solidFill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32" name="Line 12"/>
          <xdr:cNvSpPr>
            <a:spLocks/>
          </xdr:cNvSpPr>
        </xdr:nvSpPr>
        <xdr:spPr>
          <a:xfrm>
            <a:off x="48" y="215"/>
            <a:ext cx="21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" name="Line 13"/>
          <xdr:cNvSpPr>
            <a:spLocks/>
          </xdr:cNvSpPr>
        </xdr:nvSpPr>
        <xdr:spPr>
          <a:xfrm flipV="1">
            <a:off x="48" y="105"/>
            <a:ext cx="21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" name="Rectangle 19"/>
          <xdr:cNvSpPr>
            <a:spLocks/>
          </xdr:cNvSpPr>
        </xdr:nvSpPr>
        <xdr:spPr>
          <a:xfrm>
            <a:off x="91" y="93"/>
            <a:ext cx="134" cy="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" name="Oval 21"/>
          <xdr:cNvSpPr>
            <a:spLocks/>
          </xdr:cNvSpPr>
        </xdr:nvSpPr>
        <xdr:spPr>
          <a:xfrm>
            <a:off x="196" y="97"/>
            <a:ext cx="6" cy="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" name="Oval 22"/>
          <xdr:cNvSpPr>
            <a:spLocks/>
          </xdr:cNvSpPr>
        </xdr:nvSpPr>
        <xdr:spPr>
          <a:xfrm>
            <a:off x="110" y="97"/>
            <a:ext cx="6" cy="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" name="Rectangle 23"/>
          <xdr:cNvSpPr>
            <a:spLocks/>
          </xdr:cNvSpPr>
        </xdr:nvSpPr>
        <xdr:spPr>
          <a:xfrm>
            <a:off x="91" y="137"/>
            <a:ext cx="134" cy="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" name="Oval 24"/>
          <xdr:cNvSpPr>
            <a:spLocks/>
          </xdr:cNvSpPr>
        </xdr:nvSpPr>
        <xdr:spPr>
          <a:xfrm>
            <a:off x="196" y="140"/>
            <a:ext cx="6" cy="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" name="Oval 25"/>
          <xdr:cNvSpPr>
            <a:spLocks/>
          </xdr:cNvSpPr>
        </xdr:nvSpPr>
        <xdr:spPr>
          <a:xfrm>
            <a:off x="110" y="140"/>
            <a:ext cx="6" cy="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" name="Rectangle 26"/>
          <xdr:cNvSpPr>
            <a:spLocks/>
          </xdr:cNvSpPr>
        </xdr:nvSpPr>
        <xdr:spPr>
          <a:xfrm>
            <a:off x="91" y="171"/>
            <a:ext cx="134" cy="4"/>
          </a:xfrm>
          <a:prstGeom prst="rect">
            <a:avLst/>
          </a:prstGeom>
          <a:pattFill prst="zigZ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" name="Oval 27"/>
          <xdr:cNvSpPr>
            <a:spLocks/>
          </xdr:cNvSpPr>
        </xdr:nvSpPr>
        <xdr:spPr>
          <a:xfrm>
            <a:off x="196" y="175"/>
            <a:ext cx="6" cy="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" name="Oval 28"/>
          <xdr:cNvSpPr>
            <a:spLocks/>
          </xdr:cNvSpPr>
        </xdr:nvSpPr>
        <xdr:spPr>
          <a:xfrm>
            <a:off x="110" y="175"/>
            <a:ext cx="6" cy="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" name="Rectangle 29"/>
          <xdr:cNvSpPr>
            <a:spLocks/>
          </xdr:cNvSpPr>
        </xdr:nvSpPr>
        <xdr:spPr>
          <a:xfrm>
            <a:off x="91" y="218"/>
            <a:ext cx="134" cy="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" name="Oval 30"/>
          <xdr:cNvSpPr>
            <a:spLocks/>
          </xdr:cNvSpPr>
        </xdr:nvSpPr>
        <xdr:spPr>
          <a:xfrm>
            <a:off x="196" y="221"/>
            <a:ext cx="6" cy="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5" name="Oval 31"/>
          <xdr:cNvSpPr>
            <a:spLocks/>
          </xdr:cNvSpPr>
        </xdr:nvSpPr>
        <xdr:spPr>
          <a:xfrm>
            <a:off x="110" y="221"/>
            <a:ext cx="6" cy="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" name="Rectangle 32"/>
          <xdr:cNvSpPr>
            <a:spLocks/>
          </xdr:cNvSpPr>
        </xdr:nvSpPr>
        <xdr:spPr>
          <a:xfrm>
            <a:off x="91" y="284"/>
            <a:ext cx="134" cy="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7" name="Oval 33"/>
          <xdr:cNvSpPr>
            <a:spLocks/>
          </xdr:cNvSpPr>
        </xdr:nvSpPr>
        <xdr:spPr>
          <a:xfrm>
            <a:off x="196" y="277"/>
            <a:ext cx="6" cy="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8" name="Oval 34"/>
          <xdr:cNvSpPr>
            <a:spLocks/>
          </xdr:cNvSpPr>
        </xdr:nvSpPr>
        <xdr:spPr>
          <a:xfrm>
            <a:off x="110" y="277"/>
            <a:ext cx="6" cy="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9" name="Rectangle 35"/>
          <xdr:cNvSpPr>
            <a:spLocks/>
          </xdr:cNvSpPr>
        </xdr:nvSpPr>
        <xdr:spPr>
          <a:xfrm>
            <a:off x="132" y="206"/>
            <a:ext cx="49" cy="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0" name="Rectangle 36"/>
          <xdr:cNvSpPr>
            <a:spLocks/>
          </xdr:cNvSpPr>
        </xdr:nvSpPr>
        <xdr:spPr>
          <a:xfrm>
            <a:off x="132" y="100"/>
            <a:ext cx="49" cy="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1" name="Rectangle 37"/>
          <xdr:cNvSpPr>
            <a:spLocks/>
          </xdr:cNvSpPr>
        </xdr:nvSpPr>
        <xdr:spPr>
          <a:xfrm>
            <a:off x="132" y="105"/>
            <a:ext cx="49" cy="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2" name="Rectangle 39"/>
          <xdr:cNvSpPr>
            <a:spLocks/>
          </xdr:cNvSpPr>
        </xdr:nvSpPr>
        <xdr:spPr>
          <a:xfrm>
            <a:off x="132" y="211"/>
            <a:ext cx="49" cy="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3" name="Rectangle 40"/>
          <xdr:cNvSpPr>
            <a:spLocks/>
          </xdr:cNvSpPr>
        </xdr:nvSpPr>
        <xdr:spPr>
          <a:xfrm>
            <a:off x="138" y="108"/>
            <a:ext cx="36" cy="97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4" name="Rectangle 41"/>
          <xdr:cNvSpPr>
            <a:spLocks/>
          </xdr:cNvSpPr>
        </xdr:nvSpPr>
        <xdr:spPr>
          <a:xfrm>
            <a:off x="90" y="273"/>
            <a:ext cx="134" cy="3"/>
          </a:xfrm>
          <a:prstGeom prst="rect">
            <a:avLst/>
          </a:prstGeom>
          <a:pattFill prst="zigZ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" name="Line 42"/>
          <xdr:cNvSpPr>
            <a:spLocks/>
          </xdr:cNvSpPr>
        </xdr:nvSpPr>
        <xdr:spPr>
          <a:xfrm>
            <a:off x="155" y="146"/>
            <a:ext cx="1" cy="22"/>
          </a:xfrm>
          <a:prstGeom prst="line">
            <a:avLst/>
          </a:prstGeom>
          <a:solidFill>
            <a:srgbClr val="FFFFFF"/>
          </a:solidFill>
          <a:ln w="381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6" name="Line 43"/>
          <xdr:cNvSpPr>
            <a:spLocks/>
          </xdr:cNvSpPr>
        </xdr:nvSpPr>
        <xdr:spPr>
          <a:xfrm>
            <a:off x="130" y="250"/>
            <a:ext cx="1" cy="22"/>
          </a:xfrm>
          <a:prstGeom prst="line">
            <a:avLst/>
          </a:prstGeom>
          <a:solidFill>
            <a:srgbClr val="FFFFFF"/>
          </a:solidFill>
          <a:ln w="381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7" name="Line 44"/>
          <xdr:cNvSpPr>
            <a:spLocks/>
          </xdr:cNvSpPr>
        </xdr:nvSpPr>
        <xdr:spPr>
          <a:xfrm flipH="1" flipV="1">
            <a:off x="219" y="177"/>
            <a:ext cx="34" cy="61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8" name="Line 46"/>
          <xdr:cNvSpPr>
            <a:spLocks/>
          </xdr:cNvSpPr>
        </xdr:nvSpPr>
        <xdr:spPr>
          <a:xfrm flipH="1">
            <a:off x="215" y="238"/>
            <a:ext cx="39" cy="35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9" name="Line 47"/>
          <xdr:cNvSpPr>
            <a:spLocks/>
          </xdr:cNvSpPr>
        </xdr:nvSpPr>
        <xdr:spPr>
          <a:xfrm>
            <a:off x="253" y="238"/>
            <a:ext cx="104" cy="0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0" name="Line 49"/>
          <xdr:cNvSpPr>
            <a:spLocks/>
          </xdr:cNvSpPr>
        </xdr:nvSpPr>
        <xdr:spPr>
          <a:xfrm>
            <a:off x="108" y="317"/>
            <a:ext cx="0" cy="142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1" name="Oval 50"/>
          <xdr:cNvSpPr>
            <a:spLocks/>
          </xdr:cNvSpPr>
        </xdr:nvSpPr>
        <xdr:spPr>
          <a:xfrm>
            <a:off x="153" y="277"/>
            <a:ext cx="6" cy="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2" name="Line 51"/>
          <xdr:cNvSpPr>
            <a:spLocks/>
          </xdr:cNvSpPr>
        </xdr:nvSpPr>
        <xdr:spPr>
          <a:xfrm>
            <a:off x="156" y="288"/>
            <a:ext cx="0" cy="87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3" name="Line 52"/>
          <xdr:cNvSpPr>
            <a:spLocks/>
          </xdr:cNvSpPr>
        </xdr:nvSpPr>
        <xdr:spPr>
          <a:xfrm>
            <a:off x="108" y="370"/>
            <a:ext cx="48" cy="0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4" name="Line 53"/>
          <xdr:cNvSpPr>
            <a:spLocks/>
          </xdr:cNvSpPr>
        </xdr:nvSpPr>
        <xdr:spPr>
          <a:xfrm>
            <a:off x="204" y="315"/>
            <a:ext cx="0" cy="143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5" name="Line 54"/>
          <xdr:cNvSpPr>
            <a:spLocks/>
          </xdr:cNvSpPr>
        </xdr:nvSpPr>
        <xdr:spPr>
          <a:xfrm>
            <a:off x="108" y="455"/>
            <a:ext cx="96" cy="0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6" name="Line 55"/>
          <xdr:cNvSpPr>
            <a:spLocks/>
          </xdr:cNvSpPr>
        </xdr:nvSpPr>
        <xdr:spPr>
          <a:xfrm>
            <a:off x="132" y="234"/>
            <a:ext cx="0" cy="99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7" name="Line 56"/>
          <xdr:cNvSpPr>
            <a:spLocks/>
          </xdr:cNvSpPr>
        </xdr:nvSpPr>
        <xdr:spPr>
          <a:xfrm>
            <a:off x="132" y="357"/>
            <a:ext cx="0" cy="64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8" name="Line 57"/>
          <xdr:cNvSpPr>
            <a:spLocks/>
          </xdr:cNvSpPr>
        </xdr:nvSpPr>
        <xdr:spPr>
          <a:xfrm>
            <a:off x="180" y="420"/>
            <a:ext cx="24" cy="0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9" name="Line 58"/>
          <xdr:cNvSpPr>
            <a:spLocks/>
          </xdr:cNvSpPr>
        </xdr:nvSpPr>
        <xdr:spPr>
          <a:xfrm>
            <a:off x="180" y="234"/>
            <a:ext cx="0" cy="186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0" name="Line 60"/>
          <xdr:cNvSpPr>
            <a:spLocks/>
          </xdr:cNvSpPr>
        </xdr:nvSpPr>
        <xdr:spPr>
          <a:xfrm flipH="1">
            <a:off x="108" y="420"/>
            <a:ext cx="24" cy="0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71" name="Group 252"/>
          <xdr:cNvGrpSpPr>
            <a:grpSpLocks/>
          </xdr:cNvGrpSpPr>
        </xdr:nvGrpSpPr>
        <xdr:grpSpPr>
          <a:xfrm>
            <a:off x="36" y="72"/>
            <a:ext cx="24" cy="162"/>
            <a:chOff x="252" y="72"/>
            <a:chExt cx="24" cy="162"/>
          </a:xfrm>
          <a:solidFill>
            <a:srgbClr val="FFFFFF"/>
          </a:solidFill>
        </xdr:grpSpPr>
        <xdr:sp>
          <xdr:nvSpPr>
            <xdr:cNvPr id="72" name="Line 253"/>
            <xdr:cNvSpPr>
              <a:spLocks/>
            </xdr:cNvSpPr>
          </xdr:nvSpPr>
          <xdr:spPr>
            <a:xfrm flipH="1">
              <a:off x="264" y="72"/>
              <a:ext cx="0" cy="72"/>
            </a:xfrm>
            <a:prstGeom prst="line">
              <a:avLst/>
            </a:prstGeom>
            <a:solidFill>
              <a:srgbClr val="FFFFFF"/>
            </a:solidFill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3" name="Line 254"/>
            <xdr:cNvSpPr>
              <a:spLocks/>
            </xdr:cNvSpPr>
          </xdr:nvSpPr>
          <xdr:spPr>
            <a:xfrm>
              <a:off x="264" y="144"/>
              <a:ext cx="12" cy="9"/>
            </a:xfrm>
            <a:prstGeom prst="line">
              <a:avLst/>
            </a:prstGeom>
            <a:solidFill>
              <a:srgbClr val="FFFFFF"/>
            </a:solidFill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4" name="Line 255"/>
            <xdr:cNvSpPr>
              <a:spLocks/>
            </xdr:cNvSpPr>
          </xdr:nvSpPr>
          <xdr:spPr>
            <a:xfrm flipH="1">
              <a:off x="252" y="153"/>
              <a:ext cx="24" cy="0"/>
            </a:xfrm>
            <a:prstGeom prst="line">
              <a:avLst/>
            </a:prstGeom>
            <a:solidFill>
              <a:srgbClr val="FFFFFF"/>
            </a:solidFill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5" name="Line 256"/>
            <xdr:cNvSpPr>
              <a:spLocks/>
            </xdr:cNvSpPr>
          </xdr:nvSpPr>
          <xdr:spPr>
            <a:xfrm>
              <a:off x="252" y="153"/>
              <a:ext cx="12" cy="9"/>
            </a:xfrm>
            <a:prstGeom prst="line">
              <a:avLst/>
            </a:prstGeom>
            <a:solidFill>
              <a:srgbClr val="FFFFFF"/>
            </a:solidFill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6" name="Line 257"/>
            <xdr:cNvSpPr>
              <a:spLocks/>
            </xdr:cNvSpPr>
          </xdr:nvSpPr>
          <xdr:spPr>
            <a:xfrm flipH="1">
              <a:off x="264" y="162"/>
              <a:ext cx="0" cy="72"/>
            </a:xfrm>
            <a:prstGeom prst="line">
              <a:avLst/>
            </a:prstGeom>
            <a:solidFill>
              <a:srgbClr val="FFFFFF"/>
            </a:solidFill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10</xdr:col>
      <xdr:colOff>57150</xdr:colOff>
      <xdr:row>74</xdr:row>
      <xdr:rowOff>0</xdr:rowOff>
    </xdr:from>
    <xdr:to>
      <xdr:col>35</xdr:col>
      <xdr:colOff>85725</xdr:colOff>
      <xdr:row>80</xdr:row>
      <xdr:rowOff>114300</xdr:rowOff>
    </xdr:to>
    <xdr:grpSp>
      <xdr:nvGrpSpPr>
        <xdr:cNvPr id="77" name="Group 294"/>
        <xdr:cNvGrpSpPr>
          <a:grpSpLocks/>
        </xdr:cNvGrpSpPr>
      </xdr:nvGrpSpPr>
      <xdr:grpSpPr>
        <a:xfrm>
          <a:off x="1200150" y="13325475"/>
          <a:ext cx="2886075" cy="1171575"/>
          <a:chOff x="126" y="1341"/>
          <a:chExt cx="303" cy="123"/>
        </a:xfrm>
        <a:solidFill>
          <a:srgbClr val="FFFFFF"/>
        </a:solidFill>
      </xdr:grpSpPr>
      <xdr:sp>
        <xdr:nvSpPr>
          <xdr:cNvPr id="78" name="Rectangle 195"/>
          <xdr:cNvSpPr>
            <a:spLocks/>
          </xdr:cNvSpPr>
        </xdr:nvSpPr>
        <xdr:spPr>
          <a:xfrm>
            <a:off x="126" y="1400"/>
            <a:ext cx="189" cy="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9" name="Oval 196"/>
          <xdr:cNvSpPr>
            <a:spLocks/>
          </xdr:cNvSpPr>
        </xdr:nvSpPr>
        <xdr:spPr>
          <a:xfrm>
            <a:off x="138" y="1408"/>
            <a:ext cx="11" cy="1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0" name="Oval 197"/>
          <xdr:cNvSpPr>
            <a:spLocks/>
          </xdr:cNvSpPr>
        </xdr:nvSpPr>
        <xdr:spPr>
          <a:xfrm>
            <a:off x="290" y="1408"/>
            <a:ext cx="11" cy="1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1" name="Rectangle 198"/>
          <xdr:cNvSpPr>
            <a:spLocks/>
          </xdr:cNvSpPr>
        </xdr:nvSpPr>
        <xdr:spPr>
          <a:xfrm>
            <a:off x="154" y="1393"/>
            <a:ext cx="65" cy="8"/>
          </a:xfrm>
          <a:prstGeom prst="rect">
            <a:avLst/>
          </a:prstGeom>
          <a:pattFill prst="ltDnDiag">
            <a:fgClr>
              <a:srgbClr val="000000"/>
            </a:fgClr>
            <a:bgClr>
              <a:srgbClr val="FFFFFF"/>
            </a:bgClr>
          </a:patt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2" name="Line 199"/>
          <xdr:cNvSpPr>
            <a:spLocks/>
          </xdr:cNvSpPr>
        </xdr:nvSpPr>
        <xdr:spPr>
          <a:xfrm>
            <a:off x="143" y="1419"/>
            <a:ext cx="0" cy="4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3" name="Line 200"/>
          <xdr:cNvSpPr>
            <a:spLocks/>
          </xdr:cNvSpPr>
        </xdr:nvSpPr>
        <xdr:spPr>
          <a:xfrm>
            <a:off x="295" y="1419"/>
            <a:ext cx="0" cy="4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4" name="Line 201"/>
          <xdr:cNvSpPr>
            <a:spLocks/>
          </xdr:cNvSpPr>
        </xdr:nvSpPr>
        <xdr:spPr>
          <a:xfrm>
            <a:off x="143" y="1461"/>
            <a:ext cx="152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5" name="Rectangle 203"/>
          <xdr:cNvSpPr>
            <a:spLocks/>
          </xdr:cNvSpPr>
        </xdr:nvSpPr>
        <xdr:spPr>
          <a:xfrm>
            <a:off x="220" y="1393"/>
            <a:ext cx="65" cy="8"/>
          </a:xfrm>
          <a:prstGeom prst="rect">
            <a:avLst/>
          </a:prstGeom>
          <a:pattFill prst="ltUpDiag">
            <a:fgClr>
              <a:srgbClr val="000000"/>
            </a:fgClr>
            <a:bgClr>
              <a:srgbClr val="FFFFFF"/>
            </a:bgClr>
          </a:patt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6" name="Line 204"/>
          <xdr:cNvSpPr>
            <a:spLocks/>
          </xdr:cNvSpPr>
        </xdr:nvSpPr>
        <xdr:spPr>
          <a:xfrm flipH="1">
            <a:off x="271" y="1361"/>
            <a:ext cx="21" cy="3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7" name="Line 205"/>
          <xdr:cNvSpPr>
            <a:spLocks/>
          </xdr:cNvSpPr>
        </xdr:nvSpPr>
        <xdr:spPr>
          <a:xfrm>
            <a:off x="292" y="1361"/>
            <a:ext cx="13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8" name="Line 207"/>
          <xdr:cNvSpPr>
            <a:spLocks/>
          </xdr:cNvSpPr>
        </xdr:nvSpPr>
        <xdr:spPr>
          <a:xfrm>
            <a:off x="218" y="1341"/>
            <a:ext cx="0" cy="46"/>
          </a:xfrm>
          <a:prstGeom prst="line">
            <a:avLst/>
          </a:prstGeom>
          <a:solidFill>
            <a:srgbClr val="FFFFFF"/>
          </a:solidFill>
          <a:ln w="381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9" name="Polygon 282"/>
          <xdr:cNvSpPr>
            <a:spLocks/>
          </xdr:cNvSpPr>
        </xdr:nvSpPr>
        <xdr:spPr>
          <a:xfrm flipV="1">
            <a:off x="309" y="1387"/>
            <a:ext cx="50" cy="14"/>
          </a:xfrm>
          <a:custGeom>
            <a:pathLst>
              <a:path h="14" w="54">
                <a:moveTo>
                  <a:pt x="0" y="0"/>
                </a:moveTo>
                <a:cubicBezTo>
                  <a:pt x="3" y="4"/>
                  <a:pt x="3" y="7"/>
                  <a:pt x="7" y="10"/>
                </a:cubicBezTo>
                <a:cubicBezTo>
                  <a:pt x="8" y="14"/>
                  <a:pt x="50" y="10"/>
                  <a:pt x="54" y="10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33</xdr:col>
      <xdr:colOff>9525</xdr:colOff>
      <xdr:row>2</xdr:row>
      <xdr:rowOff>0</xdr:rowOff>
    </xdr:from>
    <xdr:to>
      <xdr:col>48</xdr:col>
      <xdr:colOff>0</xdr:colOff>
      <xdr:row>21</xdr:row>
      <xdr:rowOff>95250</xdr:rowOff>
    </xdr:to>
    <xdr:grpSp>
      <xdr:nvGrpSpPr>
        <xdr:cNvPr id="90" name="Group 295"/>
        <xdr:cNvGrpSpPr>
          <a:grpSpLocks/>
        </xdr:cNvGrpSpPr>
      </xdr:nvGrpSpPr>
      <xdr:grpSpPr>
        <a:xfrm>
          <a:off x="3781425" y="342900"/>
          <a:ext cx="1704975" cy="3352800"/>
          <a:chOff x="397" y="36"/>
          <a:chExt cx="179" cy="352"/>
        </a:xfrm>
        <a:solidFill>
          <a:srgbClr val="FFFFFF"/>
        </a:solidFill>
      </xdr:grpSpPr>
      <xdr:sp>
        <xdr:nvSpPr>
          <xdr:cNvPr id="91" name="Rectangle 62"/>
          <xdr:cNvSpPr>
            <a:spLocks/>
          </xdr:cNvSpPr>
        </xdr:nvSpPr>
        <xdr:spPr>
          <a:xfrm>
            <a:off x="419" y="36"/>
            <a:ext cx="4" cy="28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2" name="Rectangle 63"/>
          <xdr:cNvSpPr>
            <a:spLocks/>
          </xdr:cNvSpPr>
        </xdr:nvSpPr>
        <xdr:spPr>
          <a:xfrm>
            <a:off x="553" y="36"/>
            <a:ext cx="4" cy="28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3" name="Rectangle 64"/>
          <xdr:cNvSpPr>
            <a:spLocks/>
          </xdr:cNvSpPr>
        </xdr:nvSpPr>
        <xdr:spPr>
          <a:xfrm>
            <a:off x="456" y="36"/>
            <a:ext cx="4" cy="28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4" name="Rectangle 65"/>
          <xdr:cNvSpPr>
            <a:spLocks/>
          </xdr:cNvSpPr>
        </xdr:nvSpPr>
        <xdr:spPr>
          <a:xfrm>
            <a:off x="516" y="36"/>
            <a:ext cx="4" cy="28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5" name="Rectangle 67"/>
          <xdr:cNvSpPr>
            <a:spLocks/>
          </xdr:cNvSpPr>
        </xdr:nvSpPr>
        <xdr:spPr>
          <a:xfrm>
            <a:off x="397" y="99"/>
            <a:ext cx="178" cy="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6" name="Oval 68"/>
          <xdr:cNvSpPr>
            <a:spLocks/>
          </xdr:cNvSpPr>
        </xdr:nvSpPr>
        <xdr:spPr>
          <a:xfrm>
            <a:off x="423" y="92"/>
            <a:ext cx="6" cy="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7" name="Oval 69"/>
          <xdr:cNvSpPr>
            <a:spLocks/>
          </xdr:cNvSpPr>
        </xdr:nvSpPr>
        <xdr:spPr>
          <a:xfrm>
            <a:off x="547" y="91"/>
            <a:ext cx="6" cy="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8" name="Rectangle 71"/>
          <xdr:cNvSpPr>
            <a:spLocks/>
          </xdr:cNvSpPr>
        </xdr:nvSpPr>
        <xdr:spPr>
          <a:xfrm>
            <a:off x="397" y="142"/>
            <a:ext cx="76" cy="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9" name="Oval 72"/>
          <xdr:cNvSpPr>
            <a:spLocks/>
          </xdr:cNvSpPr>
        </xdr:nvSpPr>
        <xdr:spPr>
          <a:xfrm>
            <a:off x="423" y="135"/>
            <a:ext cx="6" cy="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0" name="Oval 73"/>
          <xdr:cNvSpPr>
            <a:spLocks/>
          </xdr:cNvSpPr>
        </xdr:nvSpPr>
        <xdr:spPr>
          <a:xfrm>
            <a:off x="547" y="134"/>
            <a:ext cx="6" cy="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1" name="Rectangle 74"/>
          <xdr:cNvSpPr>
            <a:spLocks/>
          </xdr:cNvSpPr>
        </xdr:nvSpPr>
        <xdr:spPr>
          <a:xfrm>
            <a:off x="508" y="142"/>
            <a:ext cx="67" cy="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2" name="Rectangle 75"/>
          <xdr:cNvSpPr>
            <a:spLocks/>
          </xdr:cNvSpPr>
        </xdr:nvSpPr>
        <xdr:spPr>
          <a:xfrm>
            <a:off x="397" y="177"/>
            <a:ext cx="76" cy="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3" name="Oval 76"/>
          <xdr:cNvSpPr>
            <a:spLocks/>
          </xdr:cNvSpPr>
        </xdr:nvSpPr>
        <xdr:spPr>
          <a:xfrm>
            <a:off x="423" y="170"/>
            <a:ext cx="6" cy="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4" name="Oval 77"/>
          <xdr:cNvSpPr>
            <a:spLocks/>
          </xdr:cNvSpPr>
        </xdr:nvSpPr>
        <xdr:spPr>
          <a:xfrm>
            <a:off x="547" y="169"/>
            <a:ext cx="6" cy="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5" name="Rectangle 78"/>
          <xdr:cNvSpPr>
            <a:spLocks/>
          </xdr:cNvSpPr>
        </xdr:nvSpPr>
        <xdr:spPr>
          <a:xfrm>
            <a:off x="508" y="177"/>
            <a:ext cx="68" cy="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6" name="Rectangle 79"/>
          <xdr:cNvSpPr>
            <a:spLocks/>
          </xdr:cNvSpPr>
        </xdr:nvSpPr>
        <xdr:spPr>
          <a:xfrm>
            <a:off x="397" y="225"/>
            <a:ext cx="178" cy="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7" name="Oval 80"/>
          <xdr:cNvSpPr>
            <a:spLocks/>
          </xdr:cNvSpPr>
        </xdr:nvSpPr>
        <xdr:spPr>
          <a:xfrm>
            <a:off x="423" y="219"/>
            <a:ext cx="6" cy="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8" name="Oval 81"/>
          <xdr:cNvSpPr>
            <a:spLocks/>
          </xdr:cNvSpPr>
        </xdr:nvSpPr>
        <xdr:spPr>
          <a:xfrm>
            <a:off x="547" y="218"/>
            <a:ext cx="6" cy="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9" name="Rectangle 83"/>
          <xdr:cNvSpPr>
            <a:spLocks/>
          </xdr:cNvSpPr>
        </xdr:nvSpPr>
        <xdr:spPr>
          <a:xfrm>
            <a:off x="397" y="284"/>
            <a:ext cx="178" cy="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0" name="Rectangle 87"/>
          <xdr:cNvSpPr>
            <a:spLocks/>
          </xdr:cNvSpPr>
        </xdr:nvSpPr>
        <xdr:spPr>
          <a:xfrm>
            <a:off x="427" y="279"/>
            <a:ext cx="26" cy="5"/>
          </a:xfrm>
          <a:prstGeom prst="rect">
            <a:avLst/>
          </a:prstGeom>
          <a:pattFill prst="ltVert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1" name="Rectangle 88"/>
          <xdr:cNvSpPr>
            <a:spLocks/>
          </xdr:cNvSpPr>
        </xdr:nvSpPr>
        <xdr:spPr>
          <a:xfrm>
            <a:off x="463" y="279"/>
            <a:ext cx="18" cy="5"/>
          </a:xfrm>
          <a:prstGeom prst="rect">
            <a:avLst/>
          </a:prstGeom>
          <a:pattFill prst="ltVert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2" name="Rectangle 89"/>
          <xdr:cNvSpPr>
            <a:spLocks/>
          </xdr:cNvSpPr>
        </xdr:nvSpPr>
        <xdr:spPr>
          <a:xfrm>
            <a:off x="523" y="279"/>
            <a:ext cx="26" cy="5"/>
          </a:xfrm>
          <a:prstGeom prst="rect">
            <a:avLst/>
          </a:prstGeom>
          <a:pattFill prst="ltVert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3" name="Rectangle 90"/>
          <xdr:cNvSpPr>
            <a:spLocks/>
          </xdr:cNvSpPr>
        </xdr:nvSpPr>
        <xdr:spPr>
          <a:xfrm>
            <a:off x="489" y="279"/>
            <a:ext cx="18" cy="5"/>
          </a:xfrm>
          <a:prstGeom prst="rect">
            <a:avLst/>
          </a:prstGeom>
          <a:pattFill prst="ltVert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4" name="Oval 91"/>
          <xdr:cNvSpPr>
            <a:spLocks/>
          </xdr:cNvSpPr>
        </xdr:nvSpPr>
        <xdr:spPr>
          <a:xfrm>
            <a:off x="449" y="288"/>
            <a:ext cx="6" cy="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5" name="Rectangle 98"/>
          <xdr:cNvSpPr>
            <a:spLocks/>
          </xdr:cNvSpPr>
        </xdr:nvSpPr>
        <xdr:spPr>
          <a:xfrm>
            <a:off x="464" y="103"/>
            <a:ext cx="47" cy="3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6" name="Rectangle 99"/>
          <xdr:cNvSpPr>
            <a:spLocks/>
          </xdr:cNvSpPr>
        </xdr:nvSpPr>
        <xdr:spPr>
          <a:xfrm>
            <a:off x="485" y="106"/>
            <a:ext cx="3" cy="109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7" name="Rectangle 100"/>
          <xdr:cNvSpPr>
            <a:spLocks/>
          </xdr:cNvSpPr>
        </xdr:nvSpPr>
        <xdr:spPr>
          <a:xfrm>
            <a:off x="465" y="214"/>
            <a:ext cx="46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8" name="Rectangle 101"/>
          <xdr:cNvSpPr>
            <a:spLocks/>
          </xdr:cNvSpPr>
        </xdr:nvSpPr>
        <xdr:spPr>
          <a:xfrm>
            <a:off x="429" y="172"/>
            <a:ext cx="26" cy="5"/>
          </a:xfrm>
          <a:prstGeom prst="rect">
            <a:avLst/>
          </a:prstGeom>
          <a:pattFill prst="ltVert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9" name="Rectangle 102"/>
          <xdr:cNvSpPr>
            <a:spLocks/>
          </xdr:cNvSpPr>
        </xdr:nvSpPr>
        <xdr:spPr>
          <a:xfrm>
            <a:off x="521" y="172"/>
            <a:ext cx="26" cy="5"/>
          </a:xfrm>
          <a:prstGeom prst="rect">
            <a:avLst/>
          </a:prstGeom>
          <a:pattFill prst="ltVert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0" name="Line 104"/>
          <xdr:cNvSpPr>
            <a:spLocks/>
          </xdr:cNvSpPr>
        </xdr:nvSpPr>
        <xdr:spPr>
          <a:xfrm>
            <a:off x="518" y="325"/>
            <a:ext cx="0" cy="63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1" name="Line 105"/>
          <xdr:cNvSpPr>
            <a:spLocks/>
          </xdr:cNvSpPr>
        </xdr:nvSpPr>
        <xdr:spPr>
          <a:xfrm>
            <a:off x="555" y="325"/>
            <a:ext cx="0" cy="63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2" name="Line 106"/>
          <xdr:cNvSpPr>
            <a:spLocks/>
          </xdr:cNvSpPr>
        </xdr:nvSpPr>
        <xdr:spPr>
          <a:xfrm>
            <a:off x="518" y="384"/>
            <a:ext cx="38" cy="0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3" name="Oval 285"/>
          <xdr:cNvSpPr>
            <a:spLocks/>
          </xdr:cNvSpPr>
        </xdr:nvSpPr>
        <xdr:spPr>
          <a:xfrm>
            <a:off x="423" y="288"/>
            <a:ext cx="6" cy="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4" name="Oval 286"/>
          <xdr:cNvSpPr>
            <a:spLocks/>
          </xdr:cNvSpPr>
        </xdr:nvSpPr>
        <xdr:spPr>
          <a:xfrm>
            <a:off x="520" y="288"/>
            <a:ext cx="6" cy="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5" name="Oval 287"/>
          <xdr:cNvSpPr>
            <a:spLocks/>
          </xdr:cNvSpPr>
        </xdr:nvSpPr>
        <xdr:spPr>
          <a:xfrm>
            <a:off x="547" y="288"/>
            <a:ext cx="6" cy="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31</xdr:col>
      <xdr:colOff>66675</xdr:colOff>
      <xdr:row>33</xdr:row>
      <xdr:rowOff>28575</xdr:rowOff>
    </xdr:from>
    <xdr:to>
      <xdr:col>50</xdr:col>
      <xdr:colOff>38100</xdr:colOff>
      <xdr:row>48</xdr:row>
      <xdr:rowOff>133350</xdr:rowOff>
    </xdr:to>
    <xdr:grpSp>
      <xdr:nvGrpSpPr>
        <xdr:cNvPr id="126" name="Group 292"/>
        <xdr:cNvGrpSpPr>
          <a:grpSpLocks/>
        </xdr:cNvGrpSpPr>
      </xdr:nvGrpSpPr>
      <xdr:grpSpPr>
        <a:xfrm>
          <a:off x="3609975" y="5686425"/>
          <a:ext cx="2143125" cy="3228975"/>
          <a:chOff x="367" y="617"/>
          <a:chExt cx="225" cy="281"/>
        </a:xfrm>
        <a:solidFill>
          <a:srgbClr val="FFFFFF"/>
        </a:solidFill>
      </xdr:grpSpPr>
      <xdr:sp>
        <xdr:nvSpPr>
          <xdr:cNvPr id="127" name="Rectangle 145"/>
          <xdr:cNvSpPr>
            <a:spLocks/>
          </xdr:cNvSpPr>
        </xdr:nvSpPr>
        <xdr:spPr>
          <a:xfrm>
            <a:off x="468" y="691"/>
            <a:ext cx="36" cy="98"/>
          </a:xfrm>
          <a:prstGeom prst="rect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8" name="Oval 278"/>
          <xdr:cNvSpPr>
            <a:spLocks/>
          </xdr:cNvSpPr>
        </xdr:nvSpPr>
        <xdr:spPr>
          <a:xfrm>
            <a:off x="492" y="783"/>
            <a:ext cx="14" cy="18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9" name="Rectangle 141"/>
          <xdr:cNvSpPr>
            <a:spLocks/>
          </xdr:cNvSpPr>
        </xdr:nvSpPr>
        <xdr:spPr>
          <a:xfrm>
            <a:off x="462" y="789"/>
            <a:ext cx="28" cy="3"/>
          </a:xfrm>
          <a:prstGeom prst="rect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0" name="Rectangle 109"/>
          <xdr:cNvSpPr>
            <a:spLocks/>
          </xdr:cNvSpPr>
        </xdr:nvSpPr>
        <xdr:spPr>
          <a:xfrm flipH="1">
            <a:off x="532" y="621"/>
            <a:ext cx="4" cy="27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1" name="Rectangle 110"/>
          <xdr:cNvSpPr>
            <a:spLocks/>
          </xdr:cNvSpPr>
        </xdr:nvSpPr>
        <xdr:spPr>
          <a:xfrm>
            <a:off x="436" y="619"/>
            <a:ext cx="4" cy="27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2" name="Line 111"/>
          <xdr:cNvSpPr>
            <a:spLocks/>
          </xdr:cNvSpPr>
        </xdr:nvSpPr>
        <xdr:spPr>
          <a:xfrm flipV="1">
            <a:off x="519" y="794"/>
            <a:ext cx="69" cy="0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3" name="Line 112"/>
          <xdr:cNvSpPr>
            <a:spLocks/>
          </xdr:cNvSpPr>
        </xdr:nvSpPr>
        <xdr:spPr>
          <a:xfrm>
            <a:off x="372" y="686"/>
            <a:ext cx="216" cy="0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4" name="Line 119"/>
          <xdr:cNvSpPr>
            <a:spLocks/>
          </xdr:cNvSpPr>
        </xdr:nvSpPr>
        <xdr:spPr>
          <a:xfrm>
            <a:off x="517" y="792"/>
            <a:ext cx="71" cy="0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5" name="Line 120"/>
          <xdr:cNvSpPr>
            <a:spLocks/>
          </xdr:cNvSpPr>
        </xdr:nvSpPr>
        <xdr:spPr>
          <a:xfrm flipV="1">
            <a:off x="372" y="688"/>
            <a:ext cx="216" cy="0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6" name="Rectangle 126"/>
          <xdr:cNvSpPr>
            <a:spLocks/>
          </xdr:cNvSpPr>
        </xdr:nvSpPr>
        <xdr:spPr>
          <a:xfrm>
            <a:off x="421" y="676"/>
            <a:ext cx="134" cy="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7" name="Oval 127"/>
          <xdr:cNvSpPr>
            <a:spLocks/>
          </xdr:cNvSpPr>
        </xdr:nvSpPr>
        <xdr:spPr>
          <a:xfrm>
            <a:off x="526" y="680"/>
            <a:ext cx="6" cy="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8" name="Oval 128"/>
          <xdr:cNvSpPr>
            <a:spLocks/>
          </xdr:cNvSpPr>
        </xdr:nvSpPr>
        <xdr:spPr>
          <a:xfrm>
            <a:off x="440" y="680"/>
            <a:ext cx="6" cy="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9" name="Oval 130"/>
          <xdr:cNvSpPr>
            <a:spLocks/>
          </xdr:cNvSpPr>
        </xdr:nvSpPr>
        <xdr:spPr>
          <a:xfrm>
            <a:off x="526" y="723"/>
            <a:ext cx="6" cy="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0" name="Oval 131"/>
          <xdr:cNvSpPr>
            <a:spLocks/>
          </xdr:cNvSpPr>
        </xdr:nvSpPr>
        <xdr:spPr>
          <a:xfrm>
            <a:off x="440" y="723"/>
            <a:ext cx="6" cy="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1" name="Oval 133"/>
          <xdr:cNvSpPr>
            <a:spLocks/>
          </xdr:cNvSpPr>
        </xdr:nvSpPr>
        <xdr:spPr>
          <a:xfrm>
            <a:off x="526" y="758"/>
            <a:ext cx="6" cy="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2" name="Oval 134"/>
          <xdr:cNvSpPr>
            <a:spLocks/>
          </xdr:cNvSpPr>
        </xdr:nvSpPr>
        <xdr:spPr>
          <a:xfrm>
            <a:off x="440" y="758"/>
            <a:ext cx="6" cy="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3" name="Oval 136"/>
          <xdr:cNvSpPr>
            <a:spLocks/>
          </xdr:cNvSpPr>
        </xdr:nvSpPr>
        <xdr:spPr>
          <a:xfrm>
            <a:off x="526" y="804"/>
            <a:ext cx="6" cy="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4" name="Oval 137"/>
          <xdr:cNvSpPr>
            <a:spLocks/>
          </xdr:cNvSpPr>
        </xdr:nvSpPr>
        <xdr:spPr>
          <a:xfrm>
            <a:off x="440" y="804"/>
            <a:ext cx="6" cy="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5" name="Rectangle 138"/>
          <xdr:cNvSpPr>
            <a:spLocks/>
          </xdr:cNvSpPr>
        </xdr:nvSpPr>
        <xdr:spPr>
          <a:xfrm>
            <a:off x="421" y="867"/>
            <a:ext cx="134" cy="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6" name="Oval 139"/>
          <xdr:cNvSpPr>
            <a:spLocks/>
          </xdr:cNvSpPr>
        </xdr:nvSpPr>
        <xdr:spPr>
          <a:xfrm>
            <a:off x="526" y="860"/>
            <a:ext cx="6" cy="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7" name="Oval 140"/>
          <xdr:cNvSpPr>
            <a:spLocks/>
          </xdr:cNvSpPr>
        </xdr:nvSpPr>
        <xdr:spPr>
          <a:xfrm>
            <a:off x="440" y="860"/>
            <a:ext cx="6" cy="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8" name="Rectangle 142"/>
          <xdr:cNvSpPr>
            <a:spLocks/>
          </xdr:cNvSpPr>
        </xdr:nvSpPr>
        <xdr:spPr>
          <a:xfrm>
            <a:off x="462" y="683"/>
            <a:ext cx="49" cy="3"/>
          </a:xfrm>
          <a:prstGeom prst="rect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9" name="Rectangle 143"/>
          <xdr:cNvSpPr>
            <a:spLocks/>
          </xdr:cNvSpPr>
        </xdr:nvSpPr>
        <xdr:spPr>
          <a:xfrm>
            <a:off x="462" y="688"/>
            <a:ext cx="49" cy="3"/>
          </a:xfrm>
          <a:prstGeom prst="rect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0" name="Rectangle 144"/>
          <xdr:cNvSpPr>
            <a:spLocks/>
          </xdr:cNvSpPr>
        </xdr:nvSpPr>
        <xdr:spPr>
          <a:xfrm>
            <a:off x="462" y="794"/>
            <a:ext cx="28" cy="4"/>
          </a:xfrm>
          <a:prstGeom prst="rect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1" name="Rectangle 146"/>
          <xdr:cNvSpPr>
            <a:spLocks/>
          </xdr:cNvSpPr>
        </xdr:nvSpPr>
        <xdr:spPr>
          <a:xfrm>
            <a:off x="420" y="856"/>
            <a:ext cx="134" cy="3"/>
          </a:xfrm>
          <a:prstGeom prst="rect">
            <a:avLst/>
          </a:prstGeom>
          <a:pattFill prst="zigZag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2" name="Oval 151"/>
          <xdr:cNvSpPr>
            <a:spLocks/>
          </xdr:cNvSpPr>
        </xdr:nvSpPr>
        <xdr:spPr>
          <a:xfrm>
            <a:off x="483" y="860"/>
            <a:ext cx="6" cy="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3" name="Line 189"/>
          <xdr:cNvSpPr>
            <a:spLocks/>
          </xdr:cNvSpPr>
        </xdr:nvSpPr>
        <xdr:spPr>
          <a:xfrm flipH="1">
            <a:off x="445" y="635"/>
            <a:ext cx="14" cy="42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4" name="Line 190"/>
          <xdr:cNvSpPr>
            <a:spLocks/>
          </xdr:cNvSpPr>
        </xdr:nvSpPr>
        <xdr:spPr>
          <a:xfrm>
            <a:off x="458" y="635"/>
            <a:ext cx="67" cy="0"/>
          </a:xfrm>
          <a:prstGeom prst="lin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5" name="TextBox 191"/>
          <xdr:cNvSpPr txBox="1">
            <a:spLocks noChangeArrowheads="1"/>
          </xdr:cNvSpPr>
        </xdr:nvSpPr>
        <xdr:spPr>
          <a:xfrm>
            <a:off x="456" y="617"/>
            <a:ext cx="119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照査おやご</a:t>
            </a:r>
          </a:p>
        </xdr:txBody>
      </xdr:sp>
      <xdr:sp>
        <xdr:nvSpPr>
          <xdr:cNvPr id="156" name="AutoShape 266"/>
          <xdr:cNvSpPr>
            <a:spLocks/>
          </xdr:cNvSpPr>
        </xdr:nvSpPr>
        <xdr:spPr>
          <a:xfrm>
            <a:off x="367" y="686"/>
            <a:ext cx="9" cy="108"/>
          </a:xfrm>
          <a:custGeom>
            <a:pathLst>
              <a:path h="109" w="9">
                <a:moveTo>
                  <a:pt x="5" y="0"/>
                </a:moveTo>
                <a:cubicBezTo>
                  <a:pt x="2" y="11"/>
                  <a:pt x="0" y="23"/>
                  <a:pt x="0" y="35"/>
                </a:cubicBezTo>
                <a:cubicBezTo>
                  <a:pt x="0" y="47"/>
                  <a:pt x="7" y="59"/>
                  <a:pt x="8" y="71"/>
                </a:cubicBezTo>
                <a:cubicBezTo>
                  <a:pt x="9" y="83"/>
                  <a:pt x="7" y="96"/>
                  <a:pt x="5" y="109"/>
                </a:cubicBezTo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7" name="AutoShape 267"/>
          <xdr:cNvSpPr>
            <a:spLocks/>
          </xdr:cNvSpPr>
        </xdr:nvSpPr>
        <xdr:spPr>
          <a:xfrm>
            <a:off x="583" y="687"/>
            <a:ext cx="9" cy="108"/>
          </a:xfrm>
          <a:custGeom>
            <a:pathLst>
              <a:path h="109" w="9">
                <a:moveTo>
                  <a:pt x="5" y="0"/>
                </a:moveTo>
                <a:cubicBezTo>
                  <a:pt x="2" y="11"/>
                  <a:pt x="0" y="23"/>
                  <a:pt x="0" y="35"/>
                </a:cubicBezTo>
                <a:cubicBezTo>
                  <a:pt x="0" y="47"/>
                  <a:pt x="7" y="59"/>
                  <a:pt x="8" y="71"/>
                </a:cubicBezTo>
                <a:cubicBezTo>
                  <a:pt x="9" y="83"/>
                  <a:pt x="7" y="96"/>
                  <a:pt x="5" y="109"/>
                </a:cubicBezTo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8" name="Line 274"/>
          <xdr:cNvSpPr>
            <a:spLocks/>
          </xdr:cNvSpPr>
        </xdr:nvSpPr>
        <xdr:spPr>
          <a:xfrm flipV="1">
            <a:off x="373" y="792"/>
            <a:ext cx="115" cy="0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159" name="Group 259"/>
          <xdr:cNvGrpSpPr>
            <a:grpSpLocks/>
          </xdr:cNvGrpSpPr>
        </xdr:nvGrpSpPr>
        <xdr:grpSpPr>
          <a:xfrm flipH="1">
            <a:off x="436" y="718"/>
            <a:ext cx="43" cy="80"/>
            <a:chOff x="138" y="723"/>
            <a:chExt cx="43" cy="81"/>
          </a:xfrm>
          <a:solidFill>
            <a:srgbClr val="FFFFFF"/>
          </a:solidFill>
        </xdr:grpSpPr>
        <xdr:sp>
          <xdr:nvSpPr>
            <xdr:cNvPr id="160" name="Polygon 175"/>
            <xdr:cNvSpPr>
              <a:spLocks/>
            </xdr:cNvSpPr>
          </xdr:nvSpPr>
          <xdr:spPr>
            <a:xfrm>
              <a:off x="164" y="779"/>
              <a:ext cx="13" cy="16"/>
            </a:xfrm>
            <a:custGeom>
              <a:pathLst>
                <a:path h="16" w="13">
                  <a:moveTo>
                    <a:pt x="0" y="0"/>
                  </a:moveTo>
                  <a:lnTo>
                    <a:pt x="13" y="15"/>
                  </a:lnTo>
                  <a:cubicBezTo>
                    <a:pt x="13" y="15"/>
                    <a:pt x="12" y="16"/>
                    <a:pt x="12" y="16"/>
                  </a:cubicBezTo>
                </a:path>
              </a:pathLst>
            </a:custGeom>
            <a:solidFill>
              <a:srgbClr val="FFFFFF"/>
            </a:solidFill>
            <a:ln w="9525" cmpd="sng">
              <a:solidFill>
                <a:srgbClr val="9933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61" name="Polygon 176"/>
            <xdr:cNvSpPr>
              <a:spLocks/>
            </xdr:cNvSpPr>
          </xdr:nvSpPr>
          <xdr:spPr>
            <a:xfrm>
              <a:off x="149" y="776"/>
              <a:ext cx="26" cy="28"/>
            </a:xfrm>
            <a:custGeom>
              <a:pathLst>
                <a:path h="28" w="26">
                  <a:moveTo>
                    <a:pt x="0" y="0"/>
                  </a:moveTo>
                  <a:cubicBezTo>
                    <a:pt x="2" y="16"/>
                    <a:pt x="4" y="18"/>
                    <a:pt x="21" y="19"/>
                  </a:cubicBezTo>
                  <a:cubicBezTo>
                    <a:pt x="24" y="21"/>
                    <a:pt x="26" y="28"/>
                    <a:pt x="26" y="28"/>
                  </a:cubicBezTo>
                </a:path>
              </a:pathLst>
            </a:custGeom>
            <a:solidFill>
              <a:srgbClr val="FFFFFF"/>
            </a:solidFill>
            <a:ln w="9525" cmpd="sng">
              <a:solidFill>
                <a:srgbClr val="9933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62" name="Polygon 177"/>
            <xdr:cNvSpPr>
              <a:spLocks/>
            </xdr:cNvSpPr>
          </xdr:nvSpPr>
          <xdr:spPr>
            <a:xfrm>
              <a:off x="144" y="747"/>
              <a:ext cx="22" cy="32"/>
            </a:xfrm>
            <a:custGeom>
              <a:pathLst>
                <a:path h="31" w="22">
                  <a:moveTo>
                    <a:pt x="5" y="31"/>
                  </a:moveTo>
                  <a:cubicBezTo>
                    <a:pt x="4" y="28"/>
                    <a:pt x="2" y="23"/>
                    <a:pt x="2" y="23"/>
                  </a:cubicBezTo>
                  <a:cubicBezTo>
                    <a:pt x="2" y="19"/>
                    <a:pt x="0" y="3"/>
                    <a:pt x="7" y="0"/>
                  </a:cubicBezTo>
                  <a:cubicBezTo>
                    <a:pt x="10" y="0"/>
                    <a:pt x="12" y="0"/>
                    <a:pt x="15" y="1"/>
                  </a:cubicBezTo>
                  <a:cubicBezTo>
                    <a:pt x="17" y="2"/>
                    <a:pt x="20" y="12"/>
                    <a:pt x="21" y="14"/>
                  </a:cubicBezTo>
                  <a:cubicBezTo>
                    <a:pt x="21" y="15"/>
                    <a:pt x="22" y="16"/>
                    <a:pt x="22" y="16"/>
                  </a:cubicBezTo>
                  <a:cubicBezTo>
                    <a:pt x="20" y="24"/>
                    <a:pt x="20" y="21"/>
                    <a:pt x="20" y="25"/>
                  </a:cubicBezTo>
                </a:path>
              </a:pathLst>
            </a:custGeom>
            <a:solidFill>
              <a:srgbClr val="FFFFFF"/>
            </a:solidFill>
            <a:ln w="9525" cmpd="sng">
              <a:solidFill>
                <a:srgbClr val="9933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63" name="Polygon 181"/>
            <xdr:cNvSpPr>
              <a:spLocks/>
            </xdr:cNvSpPr>
          </xdr:nvSpPr>
          <xdr:spPr>
            <a:xfrm>
              <a:off x="143" y="723"/>
              <a:ext cx="23" cy="22"/>
            </a:xfrm>
            <a:custGeom>
              <a:pathLst>
                <a:path h="22" w="23">
                  <a:moveTo>
                    <a:pt x="0" y="11"/>
                  </a:moveTo>
                  <a:cubicBezTo>
                    <a:pt x="0" y="10"/>
                    <a:pt x="2" y="4"/>
                    <a:pt x="3" y="3"/>
                  </a:cubicBezTo>
                  <a:cubicBezTo>
                    <a:pt x="5" y="2"/>
                    <a:pt x="9" y="0"/>
                    <a:pt x="9" y="0"/>
                  </a:cubicBezTo>
                  <a:cubicBezTo>
                    <a:pt x="16" y="1"/>
                    <a:pt x="15" y="4"/>
                    <a:pt x="20" y="7"/>
                  </a:cubicBezTo>
                  <a:cubicBezTo>
                    <a:pt x="23" y="13"/>
                    <a:pt x="7" y="11"/>
                    <a:pt x="1" y="11"/>
                  </a:cubicBezTo>
                  <a:cubicBezTo>
                    <a:pt x="2" y="16"/>
                    <a:pt x="3" y="17"/>
                    <a:pt x="7" y="20"/>
                  </a:cubicBezTo>
                  <a:cubicBezTo>
                    <a:pt x="8" y="21"/>
                    <a:pt x="11" y="22"/>
                    <a:pt x="11" y="22"/>
                  </a:cubicBezTo>
                  <a:cubicBezTo>
                    <a:pt x="16" y="21"/>
                    <a:pt x="18" y="22"/>
                    <a:pt x="20" y="18"/>
                  </a:cubicBezTo>
                  <a:cubicBezTo>
                    <a:pt x="21" y="12"/>
                    <a:pt x="22" y="13"/>
                    <a:pt x="20" y="11"/>
                  </a:cubicBezTo>
                </a:path>
              </a:pathLst>
            </a:custGeom>
            <a:solidFill>
              <a:srgbClr val="FFFFFF"/>
            </a:solidFill>
            <a:ln w="9525" cmpd="sng">
              <a:solidFill>
                <a:srgbClr val="9933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64" name="Polygon 182"/>
            <xdr:cNvSpPr>
              <a:spLocks/>
            </xdr:cNvSpPr>
          </xdr:nvSpPr>
          <xdr:spPr>
            <a:xfrm>
              <a:off x="157" y="740"/>
              <a:ext cx="19" cy="28"/>
            </a:xfrm>
            <a:custGeom>
              <a:pathLst>
                <a:path h="27" w="19">
                  <a:moveTo>
                    <a:pt x="0" y="19"/>
                  </a:moveTo>
                  <a:cubicBezTo>
                    <a:pt x="2" y="16"/>
                    <a:pt x="2" y="14"/>
                    <a:pt x="5" y="12"/>
                  </a:cubicBezTo>
                  <a:cubicBezTo>
                    <a:pt x="7" y="8"/>
                    <a:pt x="11" y="2"/>
                    <a:pt x="15" y="0"/>
                  </a:cubicBezTo>
                  <a:cubicBezTo>
                    <a:pt x="17" y="1"/>
                    <a:pt x="19" y="5"/>
                    <a:pt x="19" y="5"/>
                  </a:cubicBezTo>
                  <a:cubicBezTo>
                    <a:pt x="18" y="8"/>
                    <a:pt x="17" y="9"/>
                    <a:pt x="14" y="10"/>
                  </a:cubicBezTo>
                  <a:cubicBezTo>
                    <a:pt x="13" y="12"/>
                    <a:pt x="9" y="21"/>
                    <a:pt x="7" y="22"/>
                  </a:cubicBezTo>
                  <a:cubicBezTo>
                    <a:pt x="6" y="23"/>
                    <a:pt x="3" y="24"/>
                    <a:pt x="3" y="24"/>
                  </a:cubicBezTo>
                  <a:cubicBezTo>
                    <a:pt x="2" y="26"/>
                    <a:pt x="3" y="27"/>
                    <a:pt x="1" y="25"/>
                  </a:cubicBezTo>
                </a:path>
              </a:pathLst>
            </a:custGeom>
            <a:solidFill>
              <a:srgbClr val="FFFFFF"/>
            </a:solidFill>
            <a:ln w="9525" cmpd="sng">
              <a:solidFill>
                <a:srgbClr val="9933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65" name="Polygon 183"/>
            <xdr:cNvSpPr>
              <a:spLocks/>
            </xdr:cNvSpPr>
          </xdr:nvSpPr>
          <xdr:spPr>
            <a:xfrm>
              <a:off x="174" y="737"/>
              <a:ext cx="7" cy="7"/>
            </a:xfrm>
            <a:custGeom>
              <a:pathLst>
                <a:path h="7" w="7">
                  <a:moveTo>
                    <a:pt x="0" y="5"/>
                  </a:moveTo>
                  <a:cubicBezTo>
                    <a:pt x="0" y="4"/>
                    <a:pt x="0" y="0"/>
                    <a:pt x="3" y="0"/>
                  </a:cubicBezTo>
                  <a:cubicBezTo>
                    <a:pt x="4" y="0"/>
                    <a:pt x="7" y="2"/>
                    <a:pt x="7" y="2"/>
                  </a:cubicBezTo>
                  <a:cubicBezTo>
                    <a:pt x="5" y="7"/>
                    <a:pt x="5" y="6"/>
                    <a:pt x="0" y="5"/>
                  </a:cubicBezTo>
                  <a:close/>
                </a:path>
              </a:pathLst>
            </a:custGeom>
            <a:solidFill>
              <a:srgbClr val="FFFFFF"/>
            </a:solidFill>
            <a:ln w="9525" cmpd="sng">
              <a:solidFill>
                <a:srgbClr val="9933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66" name="Polygon 184"/>
            <xdr:cNvSpPr>
              <a:spLocks/>
            </xdr:cNvSpPr>
          </xdr:nvSpPr>
          <xdr:spPr>
            <a:xfrm>
              <a:off x="138" y="772"/>
              <a:ext cx="33" cy="28"/>
            </a:xfrm>
            <a:custGeom>
              <a:pathLst>
                <a:path h="27" w="30">
                  <a:moveTo>
                    <a:pt x="12" y="7"/>
                  </a:moveTo>
                  <a:cubicBezTo>
                    <a:pt x="20" y="6"/>
                    <a:pt x="24" y="7"/>
                    <a:pt x="30" y="4"/>
                  </a:cubicBezTo>
                  <a:cubicBezTo>
                    <a:pt x="28" y="0"/>
                    <a:pt x="22" y="3"/>
                    <a:pt x="18" y="4"/>
                  </a:cubicBezTo>
                  <a:cubicBezTo>
                    <a:pt x="15" y="5"/>
                    <a:pt x="9" y="8"/>
                    <a:pt x="9" y="8"/>
                  </a:cubicBezTo>
                  <a:cubicBezTo>
                    <a:pt x="7" y="11"/>
                    <a:pt x="5" y="13"/>
                    <a:pt x="3" y="17"/>
                  </a:cubicBezTo>
                  <a:cubicBezTo>
                    <a:pt x="2" y="19"/>
                    <a:pt x="0" y="23"/>
                    <a:pt x="0" y="23"/>
                  </a:cubicBezTo>
                  <a:cubicBezTo>
                    <a:pt x="2" y="27"/>
                    <a:pt x="2" y="27"/>
                    <a:pt x="7" y="26"/>
                  </a:cubicBezTo>
                  <a:cubicBezTo>
                    <a:pt x="11" y="18"/>
                    <a:pt x="11" y="17"/>
                    <a:pt x="12" y="7"/>
                  </a:cubicBezTo>
                  <a:close/>
                </a:path>
              </a:pathLst>
            </a:custGeom>
            <a:solidFill>
              <a:srgbClr val="FFFFFF"/>
            </a:solidFill>
            <a:ln w="9525" cmpd="sng">
              <a:solidFill>
                <a:srgbClr val="9933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67" name="Polygon 187"/>
            <xdr:cNvSpPr>
              <a:spLocks/>
            </xdr:cNvSpPr>
          </xdr:nvSpPr>
          <xdr:spPr>
            <a:xfrm>
              <a:off x="159" y="734"/>
              <a:ext cx="4" cy="2"/>
            </a:xfrm>
            <a:custGeom>
              <a:pathLst>
                <a:path h="2" w="4">
                  <a:moveTo>
                    <a:pt x="0" y="2"/>
                  </a:moveTo>
                  <a:cubicBezTo>
                    <a:pt x="2" y="0"/>
                    <a:pt x="1" y="0"/>
                    <a:pt x="4" y="0"/>
                  </a:cubicBezTo>
                </a:path>
              </a:pathLst>
            </a:custGeom>
            <a:solidFill>
              <a:srgbClr val="FFFFFF"/>
            </a:solidFill>
            <a:ln w="9525" cmpd="sng">
              <a:solidFill>
                <a:srgbClr val="9933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168" name="Line 275"/>
          <xdr:cNvSpPr>
            <a:spLocks/>
          </xdr:cNvSpPr>
        </xdr:nvSpPr>
        <xdr:spPr>
          <a:xfrm flipV="1">
            <a:off x="372" y="794"/>
            <a:ext cx="120" cy="0"/>
          </a:xfrm>
          <a:prstGeom prst="line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169" name="Group 270"/>
          <xdr:cNvGrpSpPr>
            <a:grpSpLocks/>
          </xdr:cNvGrpSpPr>
        </xdr:nvGrpSpPr>
        <xdr:grpSpPr>
          <a:xfrm>
            <a:off x="483" y="763"/>
            <a:ext cx="39" cy="93"/>
            <a:chOff x="241" y="749"/>
            <a:chExt cx="39" cy="93"/>
          </a:xfrm>
          <a:solidFill>
            <a:srgbClr val="FFFFFF"/>
          </a:solidFill>
        </xdr:grpSpPr>
        <xdr:sp>
          <xdr:nvSpPr>
            <xdr:cNvPr id="170" name="Oval 158"/>
            <xdr:cNvSpPr>
              <a:spLocks/>
            </xdr:cNvSpPr>
          </xdr:nvSpPr>
          <xdr:spPr>
            <a:xfrm>
              <a:off x="257" y="756"/>
              <a:ext cx="17" cy="15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9933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71" name="Oval 160"/>
            <xdr:cNvSpPr>
              <a:spLocks/>
            </xdr:cNvSpPr>
          </xdr:nvSpPr>
          <xdr:spPr>
            <a:xfrm>
              <a:off x="241" y="749"/>
              <a:ext cx="6" cy="4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9933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72" name="Polygon 161"/>
            <xdr:cNvSpPr>
              <a:spLocks/>
            </xdr:cNvSpPr>
          </xdr:nvSpPr>
          <xdr:spPr>
            <a:xfrm>
              <a:off x="246" y="752"/>
              <a:ext cx="12" cy="17"/>
            </a:xfrm>
            <a:custGeom>
              <a:pathLst>
                <a:path h="18" w="12">
                  <a:moveTo>
                    <a:pt x="12" y="16"/>
                  </a:moveTo>
                  <a:cubicBezTo>
                    <a:pt x="9" y="18"/>
                    <a:pt x="4" y="16"/>
                    <a:pt x="2" y="13"/>
                  </a:cubicBezTo>
                  <a:cubicBezTo>
                    <a:pt x="1" y="12"/>
                    <a:pt x="0" y="9"/>
                    <a:pt x="0" y="9"/>
                  </a:cubicBezTo>
                  <a:cubicBezTo>
                    <a:pt x="0" y="6"/>
                    <a:pt x="0" y="0"/>
                    <a:pt x="0" y="0"/>
                  </a:cubicBezTo>
                </a:path>
              </a:pathLst>
            </a:custGeom>
            <a:solidFill>
              <a:srgbClr val="FFFFFF"/>
            </a:solidFill>
            <a:ln w="9525" cmpd="sng">
              <a:solidFill>
                <a:srgbClr val="9933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73" name="Polygon 162"/>
            <xdr:cNvSpPr>
              <a:spLocks/>
            </xdr:cNvSpPr>
          </xdr:nvSpPr>
          <xdr:spPr>
            <a:xfrm>
              <a:off x="270" y="771"/>
              <a:ext cx="7" cy="11"/>
            </a:xfrm>
            <a:custGeom>
              <a:pathLst>
                <a:path h="15" w="7">
                  <a:moveTo>
                    <a:pt x="0" y="0"/>
                  </a:moveTo>
                  <a:cubicBezTo>
                    <a:pt x="2" y="5"/>
                    <a:pt x="1" y="3"/>
                    <a:pt x="4" y="5"/>
                  </a:cubicBezTo>
                  <a:cubicBezTo>
                    <a:pt x="7" y="11"/>
                    <a:pt x="6" y="8"/>
                    <a:pt x="6" y="15"/>
                  </a:cubicBezTo>
                </a:path>
              </a:pathLst>
            </a:custGeom>
            <a:solidFill>
              <a:srgbClr val="FFFFFF"/>
            </a:solidFill>
            <a:ln w="9525" cmpd="sng">
              <a:solidFill>
                <a:srgbClr val="9933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74" name="Polygon 163"/>
            <xdr:cNvSpPr>
              <a:spLocks/>
            </xdr:cNvSpPr>
          </xdr:nvSpPr>
          <xdr:spPr>
            <a:xfrm>
              <a:off x="254" y="805"/>
              <a:ext cx="18" cy="5"/>
            </a:xfrm>
            <a:custGeom>
              <a:pathLst>
                <a:path h="6" w="18">
                  <a:moveTo>
                    <a:pt x="0" y="3"/>
                  </a:moveTo>
                  <a:cubicBezTo>
                    <a:pt x="4" y="2"/>
                    <a:pt x="12" y="0"/>
                    <a:pt x="12" y="0"/>
                  </a:cubicBezTo>
                  <a:cubicBezTo>
                    <a:pt x="13" y="0"/>
                    <a:pt x="15" y="0"/>
                    <a:pt x="16" y="1"/>
                  </a:cubicBezTo>
                  <a:cubicBezTo>
                    <a:pt x="18" y="3"/>
                    <a:pt x="6" y="6"/>
                    <a:pt x="6" y="6"/>
                  </a:cubicBezTo>
                  <a:cubicBezTo>
                    <a:pt x="4" y="6"/>
                    <a:pt x="0" y="5"/>
                    <a:pt x="0" y="3"/>
                  </a:cubicBezTo>
                  <a:close/>
                </a:path>
              </a:pathLst>
            </a:custGeom>
            <a:solidFill>
              <a:srgbClr val="FFFFFF"/>
            </a:solidFill>
            <a:ln w="9525" cmpd="sng">
              <a:solidFill>
                <a:srgbClr val="9933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75" name="Polygon 164"/>
            <xdr:cNvSpPr>
              <a:spLocks/>
            </xdr:cNvSpPr>
          </xdr:nvSpPr>
          <xdr:spPr>
            <a:xfrm>
              <a:off x="244" y="809"/>
              <a:ext cx="15" cy="33"/>
            </a:xfrm>
            <a:custGeom>
              <a:pathLst>
                <a:path h="36" w="15">
                  <a:moveTo>
                    <a:pt x="10" y="0"/>
                  </a:moveTo>
                  <a:cubicBezTo>
                    <a:pt x="9" y="5"/>
                    <a:pt x="9" y="11"/>
                    <a:pt x="7" y="16"/>
                  </a:cubicBezTo>
                  <a:cubicBezTo>
                    <a:pt x="7" y="20"/>
                    <a:pt x="7" y="23"/>
                    <a:pt x="6" y="27"/>
                  </a:cubicBezTo>
                  <a:cubicBezTo>
                    <a:pt x="6" y="29"/>
                    <a:pt x="1" y="31"/>
                    <a:pt x="1" y="31"/>
                  </a:cubicBezTo>
                  <a:cubicBezTo>
                    <a:pt x="0" y="34"/>
                    <a:pt x="0" y="35"/>
                    <a:pt x="3" y="36"/>
                  </a:cubicBezTo>
                  <a:cubicBezTo>
                    <a:pt x="7" y="35"/>
                    <a:pt x="9" y="36"/>
                    <a:pt x="11" y="32"/>
                  </a:cubicBezTo>
                  <a:cubicBezTo>
                    <a:pt x="12" y="27"/>
                    <a:pt x="12" y="22"/>
                    <a:pt x="14" y="17"/>
                  </a:cubicBezTo>
                  <a:cubicBezTo>
                    <a:pt x="15" y="10"/>
                    <a:pt x="15" y="12"/>
                    <a:pt x="15" y="9"/>
                  </a:cubicBezTo>
                </a:path>
              </a:pathLst>
            </a:custGeom>
            <a:solidFill>
              <a:srgbClr val="FFFFFF"/>
            </a:solidFill>
            <a:ln w="9525" cmpd="sng">
              <a:solidFill>
                <a:srgbClr val="9933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76" name="Polygon 166"/>
            <xdr:cNvSpPr>
              <a:spLocks/>
            </xdr:cNvSpPr>
          </xdr:nvSpPr>
          <xdr:spPr>
            <a:xfrm>
              <a:off x="259" y="807"/>
              <a:ext cx="18" cy="35"/>
            </a:xfrm>
            <a:custGeom>
              <a:pathLst>
                <a:path h="38" w="18">
                  <a:moveTo>
                    <a:pt x="0" y="12"/>
                  </a:moveTo>
                  <a:cubicBezTo>
                    <a:pt x="1" y="11"/>
                    <a:pt x="3" y="11"/>
                    <a:pt x="4" y="10"/>
                  </a:cubicBezTo>
                  <a:cubicBezTo>
                    <a:pt x="5" y="9"/>
                    <a:pt x="8" y="12"/>
                    <a:pt x="8" y="12"/>
                  </a:cubicBezTo>
                  <a:cubicBezTo>
                    <a:pt x="10" y="18"/>
                    <a:pt x="9" y="34"/>
                    <a:pt x="9" y="38"/>
                  </a:cubicBezTo>
                  <a:cubicBezTo>
                    <a:pt x="12" y="37"/>
                    <a:pt x="18" y="34"/>
                    <a:pt x="18" y="34"/>
                  </a:cubicBezTo>
                  <a:cubicBezTo>
                    <a:pt x="17" y="32"/>
                    <a:pt x="13" y="30"/>
                    <a:pt x="13" y="30"/>
                  </a:cubicBezTo>
                  <a:cubicBezTo>
                    <a:pt x="10" y="23"/>
                    <a:pt x="11" y="8"/>
                    <a:pt x="11" y="0"/>
                  </a:cubicBezTo>
                </a:path>
              </a:pathLst>
            </a:custGeom>
            <a:solidFill>
              <a:srgbClr val="FFFFFF"/>
            </a:solidFill>
            <a:ln w="9525" cmpd="sng">
              <a:solidFill>
                <a:srgbClr val="9933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77" name="Polygon 167"/>
            <xdr:cNvSpPr>
              <a:spLocks/>
            </xdr:cNvSpPr>
          </xdr:nvSpPr>
          <xdr:spPr>
            <a:xfrm>
              <a:off x="270" y="806"/>
              <a:ext cx="10" cy="10"/>
            </a:xfrm>
            <a:custGeom>
              <a:pathLst>
                <a:path h="11" w="10">
                  <a:moveTo>
                    <a:pt x="0" y="0"/>
                  </a:moveTo>
                  <a:cubicBezTo>
                    <a:pt x="2" y="4"/>
                    <a:pt x="3" y="7"/>
                    <a:pt x="5" y="11"/>
                  </a:cubicBezTo>
                  <a:cubicBezTo>
                    <a:pt x="10" y="9"/>
                    <a:pt x="8" y="5"/>
                    <a:pt x="4" y="3"/>
                  </a:cubicBezTo>
                  <a:cubicBezTo>
                    <a:pt x="3" y="1"/>
                    <a:pt x="2" y="0"/>
                    <a:pt x="0" y="0"/>
                  </a:cubicBezTo>
                  <a:close/>
                </a:path>
              </a:pathLst>
            </a:custGeom>
            <a:solidFill>
              <a:srgbClr val="FFFFFF"/>
            </a:solidFill>
            <a:ln w="9525" cmpd="sng">
              <a:solidFill>
                <a:srgbClr val="9933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78" name="Polygon 168"/>
            <xdr:cNvSpPr>
              <a:spLocks/>
            </xdr:cNvSpPr>
          </xdr:nvSpPr>
          <xdr:spPr>
            <a:xfrm>
              <a:off x="241" y="753"/>
              <a:ext cx="15" cy="55"/>
            </a:xfrm>
            <a:custGeom>
              <a:pathLst>
                <a:path h="55" w="14">
                  <a:moveTo>
                    <a:pt x="13" y="55"/>
                  </a:moveTo>
                  <a:cubicBezTo>
                    <a:pt x="10" y="48"/>
                    <a:pt x="12" y="43"/>
                    <a:pt x="14" y="36"/>
                  </a:cubicBezTo>
                  <a:cubicBezTo>
                    <a:pt x="13" y="30"/>
                    <a:pt x="11" y="20"/>
                    <a:pt x="5" y="17"/>
                  </a:cubicBezTo>
                  <a:cubicBezTo>
                    <a:pt x="1" y="9"/>
                    <a:pt x="0" y="12"/>
                    <a:pt x="0" y="0"/>
                  </a:cubicBezTo>
                </a:path>
              </a:pathLst>
            </a:custGeom>
            <a:solidFill>
              <a:srgbClr val="FFFFFF"/>
            </a:solidFill>
            <a:ln w="9525" cmpd="sng">
              <a:solidFill>
                <a:srgbClr val="9933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79" name="Polygon 169"/>
            <xdr:cNvSpPr>
              <a:spLocks/>
            </xdr:cNvSpPr>
          </xdr:nvSpPr>
          <xdr:spPr>
            <a:xfrm>
              <a:off x="270" y="783"/>
              <a:ext cx="5" cy="23"/>
            </a:xfrm>
            <a:custGeom>
              <a:pathLst>
                <a:path h="25" w="5">
                  <a:moveTo>
                    <a:pt x="5" y="0"/>
                  </a:moveTo>
                  <a:cubicBezTo>
                    <a:pt x="2" y="13"/>
                    <a:pt x="0" y="7"/>
                    <a:pt x="0" y="25"/>
                  </a:cubicBezTo>
                </a:path>
              </a:pathLst>
            </a:custGeom>
            <a:solidFill>
              <a:srgbClr val="FFFFFF"/>
            </a:solidFill>
            <a:ln w="9525" cmpd="sng">
              <a:solidFill>
                <a:srgbClr val="9933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80" name="Polygon 170"/>
            <xdr:cNvSpPr>
              <a:spLocks/>
            </xdr:cNvSpPr>
          </xdr:nvSpPr>
          <xdr:spPr>
            <a:xfrm>
              <a:off x="242" y="764"/>
              <a:ext cx="14" cy="29"/>
            </a:xfrm>
            <a:custGeom>
              <a:pathLst>
                <a:path h="28" w="10">
                  <a:moveTo>
                    <a:pt x="10" y="28"/>
                  </a:moveTo>
                  <a:cubicBezTo>
                    <a:pt x="8" y="26"/>
                    <a:pt x="6" y="23"/>
                    <a:pt x="5" y="20"/>
                  </a:cubicBezTo>
                  <a:cubicBezTo>
                    <a:pt x="5" y="19"/>
                    <a:pt x="4" y="18"/>
                    <a:pt x="4" y="18"/>
                  </a:cubicBezTo>
                  <a:cubicBezTo>
                    <a:pt x="3" y="10"/>
                    <a:pt x="4" y="14"/>
                    <a:pt x="1" y="6"/>
                  </a:cubicBezTo>
                  <a:cubicBezTo>
                    <a:pt x="0" y="4"/>
                    <a:pt x="0" y="0"/>
                    <a:pt x="0" y="0"/>
                  </a:cubicBezTo>
                </a:path>
              </a:pathLst>
            </a:custGeom>
            <a:solidFill>
              <a:srgbClr val="FFFFFF"/>
            </a:solidFill>
            <a:ln w="9525" cmpd="sng">
              <a:solidFill>
                <a:srgbClr val="9933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81" name="Polygon 171"/>
            <xdr:cNvSpPr>
              <a:spLocks/>
            </xdr:cNvSpPr>
          </xdr:nvSpPr>
          <xdr:spPr>
            <a:xfrm>
              <a:off x="258" y="754"/>
              <a:ext cx="16" cy="7"/>
            </a:xfrm>
            <a:custGeom>
              <a:pathLst>
                <a:path h="7" w="18">
                  <a:moveTo>
                    <a:pt x="0" y="6"/>
                  </a:moveTo>
                  <a:cubicBezTo>
                    <a:pt x="3" y="4"/>
                    <a:pt x="3" y="3"/>
                    <a:pt x="7" y="1"/>
                  </a:cubicBezTo>
                  <a:cubicBezTo>
                    <a:pt x="8" y="1"/>
                    <a:pt x="9" y="0"/>
                    <a:pt x="9" y="0"/>
                  </a:cubicBezTo>
                  <a:cubicBezTo>
                    <a:pt x="12" y="1"/>
                    <a:pt x="18" y="4"/>
                    <a:pt x="18" y="7"/>
                  </a:cubicBezTo>
                </a:path>
              </a:pathLst>
            </a:custGeom>
            <a:solidFill>
              <a:srgbClr val="FFFFFF"/>
            </a:solidFill>
            <a:ln w="9525" cmpd="sng">
              <a:solidFill>
                <a:srgbClr val="9933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182" name="Rectangle 132"/>
          <xdr:cNvSpPr>
            <a:spLocks/>
          </xdr:cNvSpPr>
        </xdr:nvSpPr>
        <xdr:spPr>
          <a:xfrm>
            <a:off x="421" y="754"/>
            <a:ext cx="134" cy="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3" name="Rectangle 129"/>
          <xdr:cNvSpPr>
            <a:spLocks/>
          </xdr:cNvSpPr>
        </xdr:nvSpPr>
        <xdr:spPr>
          <a:xfrm>
            <a:off x="421" y="720"/>
            <a:ext cx="134" cy="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4" name="Rectangle 272"/>
          <xdr:cNvSpPr>
            <a:spLocks/>
          </xdr:cNvSpPr>
        </xdr:nvSpPr>
        <xdr:spPr>
          <a:xfrm>
            <a:off x="421" y="801"/>
            <a:ext cx="134" cy="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59</xdr:col>
      <xdr:colOff>0</xdr:colOff>
      <xdr:row>38</xdr:row>
      <xdr:rowOff>0</xdr:rowOff>
    </xdr:from>
    <xdr:to>
      <xdr:col>60</xdr:col>
      <xdr:colOff>0</xdr:colOff>
      <xdr:row>40</xdr:row>
      <xdr:rowOff>0</xdr:rowOff>
    </xdr:to>
    <xdr:sp>
      <xdr:nvSpPr>
        <xdr:cNvPr id="185" name="Line 299"/>
        <xdr:cNvSpPr>
          <a:spLocks/>
        </xdr:cNvSpPr>
      </xdr:nvSpPr>
      <xdr:spPr>
        <a:xfrm flipH="1">
          <a:off x="9782175" y="7058025"/>
          <a:ext cx="847725" cy="352425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K153"/>
  <sheetViews>
    <sheetView view="pageBreakPreview" zoomScaleSheetLayoutView="100" workbookViewId="0" topLeftCell="A1">
      <selection activeCell="BJ93" sqref="BJ93"/>
    </sheetView>
  </sheetViews>
  <sheetFormatPr defaultColWidth="9.140625" defaultRowHeight="12"/>
  <cols>
    <col min="1" max="56" width="1.7109375" style="1" customWidth="1"/>
    <col min="57" max="57" width="22.00390625" style="1" customWidth="1"/>
    <col min="58" max="58" width="16.140625" style="1" customWidth="1"/>
    <col min="59" max="59" width="11.8515625" style="1" customWidth="1"/>
    <col min="60" max="60" width="11.57421875" style="1" customWidth="1"/>
    <col min="61" max="61" width="12.7109375" style="1" customWidth="1"/>
    <col min="62" max="62" width="9.140625" style="1" customWidth="1"/>
    <col min="63" max="63" width="13.00390625" style="1" customWidth="1"/>
    <col min="64" max="64" width="12.7109375" style="1" customWidth="1"/>
    <col min="65" max="16384" width="1.7109375" style="1" customWidth="1"/>
  </cols>
  <sheetData>
    <row r="1" spans="1:193" ht="13.5">
      <c r="A1" s="22"/>
      <c r="B1" s="122" t="s">
        <v>0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4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/>
      <c r="GI1" s="22"/>
      <c r="GJ1" s="22"/>
      <c r="GK1" s="22"/>
    </row>
    <row r="2" spans="1:193" ht="13.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</row>
    <row r="3" spans="1:193" ht="13.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</row>
    <row r="4" spans="1:193" ht="13.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3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</row>
    <row r="5" spans="1:193" ht="13.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3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</row>
    <row r="6" spans="1:193" ht="13.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3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</row>
    <row r="7" spans="1:193" ht="13.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3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</row>
    <row r="8" spans="1:193" ht="13.5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3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</row>
    <row r="9" spans="1:193" ht="13.5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3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</row>
    <row r="10" spans="1:193" ht="13.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3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</row>
    <row r="11" spans="1:193" ht="13.5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3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</row>
    <row r="12" spans="1:193" ht="13.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3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</row>
    <row r="13" spans="1:193" ht="13.5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125" t="s">
        <v>1</v>
      </c>
      <c r="X13" s="125"/>
      <c r="Y13" s="125"/>
      <c r="Z13" s="125"/>
      <c r="AA13" s="125"/>
      <c r="AB13" s="125"/>
      <c r="AC13" s="125"/>
      <c r="AD13" s="24"/>
      <c r="AE13" s="24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3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</row>
    <row r="14" spans="1:193" ht="13.5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3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</row>
    <row r="15" spans="1:193" ht="13.5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3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</row>
    <row r="16" spans="1:193" ht="13.5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3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</row>
    <row r="17" spans="1:193" ht="13.5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3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</row>
    <row r="18" spans="1:193" ht="13.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3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</row>
    <row r="19" spans="1:193" ht="13.5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3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</row>
    <row r="20" spans="1:193" ht="13.5">
      <c r="A20" s="22"/>
      <c r="B20" s="22"/>
      <c r="C20" s="22"/>
      <c r="D20" s="22"/>
      <c r="E20" s="22"/>
      <c r="F20" s="22"/>
      <c r="G20" s="22"/>
      <c r="H20" s="22"/>
      <c r="I20" s="22"/>
      <c r="J20" s="126">
        <v>900</v>
      </c>
      <c r="K20" s="126"/>
      <c r="L20" s="126"/>
      <c r="M20" s="126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3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</row>
    <row r="21" spans="1:193" ht="13.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107">
        <v>600</v>
      </c>
      <c r="AU21" s="107"/>
      <c r="AV21" s="107"/>
      <c r="AW21" s="55"/>
      <c r="AX21" s="22"/>
      <c r="AY21" s="22"/>
      <c r="AZ21" s="22"/>
      <c r="BA21" s="22"/>
      <c r="BB21" s="22"/>
      <c r="BC21" s="22"/>
      <c r="BD21" s="22"/>
      <c r="BE21" s="23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</row>
    <row r="22" spans="1:193" ht="13.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4"/>
      <c r="X22" s="24"/>
      <c r="Y22" s="24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3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</row>
    <row r="23" spans="1:193" ht="13.5">
      <c r="A23" s="22"/>
      <c r="B23" s="22"/>
      <c r="C23" s="22"/>
      <c r="D23" s="22"/>
      <c r="E23" s="22"/>
      <c r="F23" s="22"/>
      <c r="G23" s="125">
        <v>500</v>
      </c>
      <c r="H23" s="125"/>
      <c r="I23" s="125"/>
      <c r="J23" s="125"/>
      <c r="K23" s="125">
        <v>800</v>
      </c>
      <c r="L23" s="125"/>
      <c r="M23" s="125"/>
      <c r="N23" s="125"/>
      <c r="O23" s="125">
        <v>500</v>
      </c>
      <c r="P23" s="125"/>
      <c r="Q23" s="125"/>
      <c r="R23" s="125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3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</row>
    <row r="24" spans="1:193" ht="13.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4"/>
      <c r="Y24" s="24"/>
      <c r="Z24" s="24"/>
      <c r="AA24" s="24"/>
      <c r="AB24" s="24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3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</row>
    <row r="25" spans="1:193" ht="13.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129">
        <f>ROUND($G$23+$K$23+$O$23,0)</f>
        <v>1800</v>
      </c>
      <c r="L25" s="129"/>
      <c r="M25" s="129"/>
      <c r="N25" s="129"/>
      <c r="O25" s="129"/>
      <c r="P25" s="129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3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</row>
    <row r="26" spans="1:193" ht="13.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8"/>
      <c r="BF26" s="28"/>
      <c r="BG26" s="28"/>
      <c r="BH26" s="28"/>
      <c r="BI26" s="28"/>
      <c r="BJ26" s="22"/>
      <c r="BK26" s="28"/>
      <c r="BL26" s="37"/>
      <c r="BM26" s="37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</row>
    <row r="27" spans="1:193" ht="13.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8"/>
      <c r="BF27" s="22"/>
      <c r="BG27" s="28"/>
      <c r="BH27" s="28"/>
      <c r="BI27" s="28"/>
      <c r="BJ27" s="28"/>
      <c r="BK27" s="28"/>
      <c r="BL27" s="37"/>
      <c r="BM27" s="37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</row>
    <row r="28" spans="1:193" ht="13.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3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</row>
    <row r="29" spans="1:193" ht="13.5">
      <c r="A29" s="22"/>
      <c r="B29" s="25" t="s">
        <v>2</v>
      </c>
      <c r="C29" s="25"/>
      <c r="D29" s="25"/>
      <c r="E29" s="25"/>
      <c r="F29" s="25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4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66" t="s">
        <v>171</v>
      </c>
      <c r="BE29" s="66"/>
      <c r="BF29" s="66"/>
      <c r="BG29" s="66"/>
      <c r="BH29"/>
      <c r="BI29"/>
      <c r="BJ29"/>
      <c r="BK29"/>
      <c r="BL29"/>
      <c r="BM29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</row>
    <row r="30" spans="1:193" ht="13.5">
      <c r="A30" s="22"/>
      <c r="B30" s="22"/>
      <c r="C30" s="22"/>
      <c r="D30" s="22"/>
      <c r="E30" s="22"/>
      <c r="F30" s="26" t="s">
        <v>3</v>
      </c>
      <c r="G30" s="22"/>
      <c r="H30" s="22"/>
      <c r="I30" s="22" t="s">
        <v>4</v>
      </c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4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</row>
    <row r="31" spans="1:193" ht="13.5" customHeight="1">
      <c r="A31" s="22"/>
      <c r="B31" s="22"/>
      <c r="C31" s="22"/>
      <c r="D31" s="22"/>
      <c r="E31" s="22"/>
      <c r="F31" s="26" t="s">
        <v>5</v>
      </c>
      <c r="G31" s="22"/>
      <c r="H31" s="22"/>
      <c r="I31" s="22" t="s">
        <v>6</v>
      </c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67"/>
      <c r="BE31" s="68" t="s">
        <v>12</v>
      </c>
      <c r="BF31" s="75" t="s">
        <v>172</v>
      </c>
      <c r="BG31" s="77" t="s">
        <v>173</v>
      </c>
      <c r="BH31" s="79" t="s">
        <v>174</v>
      </c>
      <c r="BI31" s="65" t="s">
        <v>175</v>
      </c>
      <c r="BJ31" s="75" t="s">
        <v>176</v>
      </c>
      <c r="BK31" s="58" t="s">
        <v>177</v>
      </c>
      <c r="BL31" s="59"/>
      <c r="BM31" s="70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</row>
    <row r="32" spans="1:193" ht="13.5">
      <c r="A32" s="22"/>
      <c r="B32" s="22"/>
      <c r="C32" s="22"/>
      <c r="D32" s="22"/>
      <c r="E32" s="22"/>
      <c r="F32" s="26" t="s">
        <v>7</v>
      </c>
      <c r="G32" s="22"/>
      <c r="H32" s="22"/>
      <c r="I32" s="22" t="s">
        <v>167</v>
      </c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67"/>
      <c r="BE32" s="69"/>
      <c r="BF32" s="76"/>
      <c r="BG32" s="78"/>
      <c r="BH32" s="80"/>
      <c r="BI32" s="64"/>
      <c r="BJ32" s="76"/>
      <c r="BK32" s="60"/>
      <c r="BL32" s="61"/>
      <c r="BM32" s="70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</row>
    <row r="33" spans="1:193" ht="13.5" customHeight="1">
      <c r="A33" s="22"/>
      <c r="B33" s="22"/>
      <c r="C33" s="22"/>
      <c r="D33" s="22"/>
      <c r="E33" s="22"/>
      <c r="F33" s="22"/>
      <c r="G33" s="22"/>
      <c r="H33" s="22"/>
      <c r="I33" s="22" t="s">
        <v>168</v>
      </c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67"/>
      <c r="BE33" s="106" t="s">
        <v>13</v>
      </c>
      <c r="BF33" s="103" t="s">
        <v>178</v>
      </c>
      <c r="BG33" s="104">
        <v>700</v>
      </c>
      <c r="BH33" s="105">
        <v>175</v>
      </c>
      <c r="BI33" s="98">
        <v>175</v>
      </c>
      <c r="BJ33" s="99">
        <f>SUM($BG$33:$BI$34)</f>
        <v>1050</v>
      </c>
      <c r="BK33" s="100" t="s">
        <v>14</v>
      </c>
      <c r="BL33" s="101"/>
      <c r="BM33" s="70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</row>
    <row r="34" spans="1:193" ht="13.5">
      <c r="A34" s="22"/>
      <c r="B34" s="22"/>
      <c r="C34" s="22"/>
      <c r="D34" s="22"/>
      <c r="E34" s="22"/>
      <c r="F34" s="26" t="s">
        <v>8</v>
      </c>
      <c r="G34" s="22"/>
      <c r="H34" s="22"/>
      <c r="I34" s="22" t="s">
        <v>9</v>
      </c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130">
        <f>$BJ$37</f>
        <v>1050</v>
      </c>
      <c r="U34" s="130"/>
      <c r="V34" s="130"/>
      <c r="W34" s="130"/>
      <c r="X34" s="130"/>
      <c r="Y34" s="111" t="s">
        <v>10</v>
      </c>
      <c r="Z34" s="111"/>
      <c r="AA34" s="22" t="s">
        <v>11</v>
      </c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67"/>
      <c r="BE34" s="73"/>
      <c r="BF34" s="83"/>
      <c r="BG34" s="96"/>
      <c r="BH34" s="97"/>
      <c r="BI34" s="62"/>
      <c r="BJ34" s="63"/>
      <c r="BK34" s="82"/>
      <c r="BL34" s="81"/>
      <c r="BM34" s="70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</row>
    <row r="35" spans="1:193" ht="13.5" customHeight="1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67"/>
      <c r="BE35" s="72" t="s">
        <v>15</v>
      </c>
      <c r="BF35" s="83" t="s">
        <v>179</v>
      </c>
      <c r="BG35" s="95">
        <v>7000</v>
      </c>
      <c r="BH35" s="97">
        <v>1750</v>
      </c>
      <c r="BI35" s="62">
        <v>1750</v>
      </c>
      <c r="BJ35" s="63">
        <f>SUM($BG$35:$BI$36)</f>
        <v>10500</v>
      </c>
      <c r="BK35" s="102" t="s">
        <v>16</v>
      </c>
      <c r="BL35" s="81"/>
      <c r="BM35" s="70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</row>
    <row r="36" spans="1:193" ht="13.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67"/>
      <c r="BE36" s="73"/>
      <c r="BF36" s="83"/>
      <c r="BG36" s="96"/>
      <c r="BH36" s="97"/>
      <c r="BI36" s="62"/>
      <c r="BJ36" s="63"/>
      <c r="BK36" s="82"/>
      <c r="BL36" s="81"/>
      <c r="BM36" s="70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</row>
    <row r="37" spans="1:193" ht="13.5" customHeight="1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67"/>
      <c r="BE37" s="72" t="s">
        <v>18</v>
      </c>
      <c r="BF37" s="83" t="s">
        <v>180</v>
      </c>
      <c r="BG37" s="95">
        <v>700</v>
      </c>
      <c r="BH37" s="97">
        <v>175</v>
      </c>
      <c r="BI37" s="62">
        <v>175</v>
      </c>
      <c r="BJ37" s="63">
        <f>SUM($BG$37:$BI$38)</f>
        <v>1050</v>
      </c>
      <c r="BK37" s="57" t="s">
        <v>20</v>
      </c>
      <c r="BL37" s="81"/>
      <c r="BM37" s="70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</row>
    <row r="38" spans="1:193" ht="13.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67"/>
      <c r="BE38" s="73"/>
      <c r="BF38" s="83"/>
      <c r="BG38" s="96"/>
      <c r="BH38" s="97"/>
      <c r="BI38" s="62"/>
      <c r="BJ38" s="63"/>
      <c r="BK38" s="82"/>
      <c r="BL38" s="81"/>
      <c r="BM38" s="70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</row>
    <row r="39" spans="1:193" ht="13.5" customHeight="1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67"/>
      <c r="BE39" s="72" t="s">
        <v>181</v>
      </c>
      <c r="BF39" s="83" t="s">
        <v>182</v>
      </c>
      <c r="BG39" s="85">
        <v>233</v>
      </c>
      <c r="BH39" s="87"/>
      <c r="BI39" s="89">
        <v>47</v>
      </c>
      <c r="BJ39" s="91">
        <f>$BG$39+$BI$39</f>
        <v>280</v>
      </c>
      <c r="BK39" s="57" t="s">
        <v>22</v>
      </c>
      <c r="BL39" s="81"/>
      <c r="BM39" s="70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</row>
    <row r="40" spans="1:193" ht="13.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67"/>
      <c r="BE40" s="74"/>
      <c r="BF40" s="84"/>
      <c r="BG40" s="86"/>
      <c r="BH40" s="88"/>
      <c r="BI40" s="90"/>
      <c r="BJ40" s="92"/>
      <c r="BK40" s="93"/>
      <c r="BL40" s="94"/>
      <c r="BM40" s="70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37"/>
      <c r="DD40" s="37"/>
      <c r="DE40" s="37"/>
      <c r="DF40" s="37"/>
      <c r="DG40" s="37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</row>
    <row r="41" spans="1:193" ht="13.5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7"/>
      <c r="BF41" s="27"/>
      <c r="BG41" s="27"/>
      <c r="BH41" s="27"/>
      <c r="BI41" s="28"/>
      <c r="BJ41" s="28"/>
      <c r="BK41" s="28"/>
      <c r="BL41" s="28"/>
      <c r="BM41" s="28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7"/>
      <c r="DE41" s="37"/>
      <c r="DF41" s="37"/>
      <c r="DG41" s="37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</row>
    <row r="42" spans="1:193" ht="13.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8"/>
      <c r="BF42" s="22"/>
      <c r="BG42" s="28"/>
      <c r="BH42" s="28"/>
      <c r="BI42" s="28"/>
      <c r="BJ42" s="28"/>
      <c r="BK42" s="28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7"/>
      <c r="DE42" s="37"/>
      <c r="DF42" s="37"/>
      <c r="DG42" s="37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22"/>
      <c r="GC42" s="22"/>
      <c r="GD42" s="22"/>
      <c r="GE42" s="22"/>
      <c r="GF42" s="22"/>
      <c r="GG42" s="22"/>
      <c r="GH42" s="22"/>
      <c r="GI42" s="22"/>
      <c r="GJ42" s="22"/>
      <c r="GK42" s="22"/>
    </row>
    <row r="43" spans="1:193" ht="13.5" customHeight="1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8"/>
      <c r="BF43" s="22"/>
      <c r="BG43" s="28"/>
      <c r="BH43" s="28"/>
      <c r="BI43" s="28"/>
      <c r="BJ43" s="28"/>
      <c r="BK43" s="28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7"/>
      <c r="DE43" s="37"/>
      <c r="DF43" s="37"/>
      <c r="DG43" s="37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2"/>
      <c r="GF43" s="22"/>
      <c r="GG43" s="22"/>
      <c r="GH43" s="22"/>
      <c r="GI43" s="22"/>
      <c r="GJ43" s="22"/>
      <c r="GK43" s="22"/>
    </row>
    <row r="44" spans="1:193" ht="13.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8"/>
      <c r="BF44" s="22"/>
      <c r="BG44" s="28"/>
      <c r="BH44" s="28"/>
      <c r="BI44" s="28"/>
      <c r="BJ44" s="28"/>
      <c r="BK44" s="28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37"/>
      <c r="DD44" s="37"/>
      <c r="DE44" s="37"/>
      <c r="DF44" s="37"/>
      <c r="DG44" s="37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</row>
    <row r="45" spans="1:193" ht="13.5" customHeight="1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8"/>
      <c r="BF45" s="22"/>
      <c r="BG45" s="28"/>
      <c r="BH45" s="28"/>
      <c r="BI45" s="28"/>
      <c r="BJ45" s="28"/>
      <c r="BK45" s="28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37"/>
      <c r="DD45" s="37"/>
      <c r="DE45" s="37"/>
      <c r="DF45" s="37"/>
      <c r="DG45" s="37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</row>
    <row r="46" spans="1:193" ht="13.5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8"/>
      <c r="BF46" s="22"/>
      <c r="BG46" s="28"/>
      <c r="BH46" s="28"/>
      <c r="BI46" s="28"/>
      <c r="BJ46" s="28"/>
      <c r="BK46" s="28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7"/>
      <c r="DE46" s="37"/>
      <c r="DF46" s="37"/>
      <c r="DG46" s="37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</row>
    <row r="47" spans="1:193" ht="13.5" customHeight="1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8"/>
      <c r="BF47" s="22"/>
      <c r="BG47" s="28"/>
      <c r="BH47" s="28"/>
      <c r="BI47" s="28"/>
      <c r="BJ47" s="28"/>
      <c r="BK47" s="28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37"/>
      <c r="CN47" s="37"/>
      <c r="CO47" s="37"/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CZ47" s="37"/>
      <c r="DA47" s="37"/>
      <c r="DB47" s="37"/>
      <c r="DC47" s="37"/>
      <c r="DD47" s="37"/>
      <c r="DE47" s="37"/>
      <c r="DF47" s="37"/>
      <c r="DG47" s="37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</row>
    <row r="48" spans="1:193" ht="13.5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8"/>
      <c r="BF48" s="22"/>
      <c r="BG48" s="28"/>
      <c r="BH48" s="28"/>
      <c r="BI48" s="28"/>
      <c r="BJ48" s="28"/>
      <c r="BK48" s="28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CZ48" s="37"/>
      <c r="DA48" s="37"/>
      <c r="DB48" s="37"/>
      <c r="DC48" s="37"/>
      <c r="DD48" s="37"/>
      <c r="DE48" s="37"/>
      <c r="DF48" s="37"/>
      <c r="DG48" s="37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</row>
    <row r="49" spans="1:193" ht="13.5" customHeight="1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8"/>
      <c r="BF49" s="22"/>
      <c r="BG49" s="28"/>
      <c r="BH49" s="28"/>
      <c r="BI49" s="28"/>
      <c r="BJ49" s="28"/>
      <c r="BK49" s="28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7"/>
      <c r="DB49" s="37"/>
      <c r="DC49" s="37"/>
      <c r="DD49" s="37"/>
      <c r="DE49" s="37"/>
      <c r="DF49" s="37"/>
      <c r="DG49" s="37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/>
      <c r="EJ49" s="22"/>
      <c r="EK49" s="22"/>
      <c r="EL49" s="22"/>
      <c r="EM49" s="22"/>
      <c r="EN49" s="22"/>
      <c r="EO49" s="22"/>
      <c r="EP49" s="22"/>
      <c r="EQ49" s="22"/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  <c r="FE49" s="22"/>
      <c r="FF49" s="22"/>
      <c r="FG49" s="22"/>
      <c r="FH49" s="22"/>
      <c r="FI49" s="22"/>
      <c r="FJ49" s="22"/>
      <c r="FK49" s="22"/>
      <c r="FL49" s="22"/>
      <c r="FM49" s="22"/>
      <c r="FN49" s="22"/>
      <c r="FO49" s="22"/>
      <c r="FP49" s="22"/>
      <c r="FQ49" s="22"/>
      <c r="FR49" s="22"/>
      <c r="FS49" s="22"/>
      <c r="FT49" s="22"/>
      <c r="FU49" s="22"/>
      <c r="FV49" s="22"/>
      <c r="FW49" s="22"/>
      <c r="FX49" s="22"/>
      <c r="FY49" s="22"/>
      <c r="FZ49" s="22"/>
      <c r="GA49" s="22"/>
      <c r="GB49" s="22"/>
      <c r="GC49" s="22"/>
      <c r="GD49" s="22"/>
      <c r="GE49" s="22"/>
      <c r="GF49" s="22"/>
      <c r="GG49" s="22"/>
      <c r="GH49" s="22"/>
      <c r="GI49" s="22"/>
      <c r="GJ49" s="22"/>
      <c r="GK49" s="22"/>
    </row>
    <row r="50" spans="1:193" ht="13.5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8"/>
      <c r="BF50" s="22"/>
      <c r="BG50" s="28"/>
      <c r="BH50" s="28"/>
      <c r="BI50" s="28"/>
      <c r="BJ50" s="28"/>
      <c r="BK50" s="28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37"/>
      <c r="CW50" s="37"/>
      <c r="CX50" s="37"/>
      <c r="CY50" s="37"/>
      <c r="CZ50" s="37"/>
      <c r="DA50" s="37"/>
      <c r="DB50" s="37"/>
      <c r="DC50" s="37"/>
      <c r="DD50" s="37"/>
      <c r="DE50" s="37"/>
      <c r="DF50" s="37"/>
      <c r="DG50" s="37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  <c r="FF50" s="22"/>
      <c r="FG50" s="22"/>
      <c r="FH50" s="22"/>
      <c r="FI50" s="22"/>
      <c r="FJ50" s="22"/>
      <c r="FK50" s="22"/>
      <c r="FL50" s="22"/>
      <c r="FM50" s="22"/>
      <c r="FN50" s="22"/>
      <c r="FO50" s="22"/>
      <c r="FP50" s="22"/>
      <c r="FQ50" s="22"/>
      <c r="FR50" s="22"/>
      <c r="FS50" s="22"/>
      <c r="FT50" s="22"/>
      <c r="FU50" s="22"/>
      <c r="FV50" s="22"/>
      <c r="FW50" s="22"/>
      <c r="FX50" s="22"/>
      <c r="FY50" s="22"/>
      <c r="FZ50" s="22"/>
      <c r="GA50" s="22"/>
      <c r="GB50" s="22"/>
      <c r="GC50" s="22"/>
      <c r="GD50" s="22"/>
      <c r="GE50" s="22"/>
      <c r="GF50" s="22"/>
      <c r="GG50" s="22"/>
      <c r="GH50" s="22"/>
      <c r="GI50" s="22"/>
      <c r="GJ50" s="22"/>
      <c r="GK50" s="22"/>
    </row>
    <row r="51" spans="1:193" ht="13.5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8"/>
      <c r="BF51" s="22"/>
      <c r="BG51" s="28"/>
      <c r="BH51" s="28"/>
      <c r="BI51" s="28"/>
      <c r="BJ51" s="28"/>
      <c r="BK51" s="28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CQ51" s="37"/>
      <c r="CR51" s="37"/>
      <c r="CS51" s="37"/>
      <c r="CT51" s="37"/>
      <c r="CU51" s="37"/>
      <c r="CV51" s="37"/>
      <c r="CW51" s="37"/>
      <c r="CX51" s="37"/>
      <c r="CY51" s="37"/>
      <c r="CZ51" s="37"/>
      <c r="DA51" s="37"/>
      <c r="DB51" s="37"/>
      <c r="DC51" s="37"/>
      <c r="DD51" s="37"/>
      <c r="DE51" s="37"/>
      <c r="DF51" s="37"/>
      <c r="DG51" s="37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  <c r="FH51" s="22"/>
      <c r="FI51" s="22"/>
      <c r="FJ51" s="22"/>
      <c r="FK51" s="22"/>
      <c r="FL51" s="22"/>
      <c r="FM51" s="22"/>
      <c r="FN51" s="22"/>
      <c r="FO51" s="22"/>
      <c r="FP51" s="22"/>
      <c r="FQ51" s="22"/>
      <c r="FR51" s="22"/>
      <c r="FS51" s="22"/>
      <c r="FT51" s="22"/>
      <c r="FU51" s="22"/>
      <c r="FV51" s="22"/>
      <c r="FW51" s="22"/>
      <c r="FX51" s="22"/>
      <c r="FY51" s="22"/>
      <c r="FZ51" s="22"/>
      <c r="GA51" s="22"/>
      <c r="GB51" s="22"/>
      <c r="GC51" s="22"/>
      <c r="GD51" s="22"/>
      <c r="GE51" s="22"/>
      <c r="GF51" s="22"/>
      <c r="GG51" s="22"/>
      <c r="GH51" s="22"/>
      <c r="GI51" s="22"/>
      <c r="GJ51" s="22"/>
      <c r="GK51" s="22"/>
    </row>
    <row r="52" spans="1:193" ht="13.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8"/>
      <c r="BF52" s="22"/>
      <c r="BG52" s="28"/>
      <c r="BH52" s="28"/>
      <c r="BI52" s="28"/>
      <c r="BJ52" s="28"/>
      <c r="BK52" s="28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7"/>
      <c r="CM52" s="37"/>
      <c r="CN52" s="37"/>
      <c r="CO52" s="37"/>
      <c r="CP52" s="37"/>
      <c r="CQ52" s="37"/>
      <c r="CR52" s="37"/>
      <c r="CS52" s="37"/>
      <c r="CT52" s="37"/>
      <c r="CU52" s="37"/>
      <c r="CV52" s="37"/>
      <c r="CW52" s="37"/>
      <c r="CX52" s="37"/>
      <c r="CY52" s="37"/>
      <c r="CZ52" s="37"/>
      <c r="DA52" s="37"/>
      <c r="DB52" s="37"/>
      <c r="DC52" s="37"/>
      <c r="DD52" s="37"/>
      <c r="DE52" s="37"/>
      <c r="DF52" s="37"/>
      <c r="DG52" s="37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</row>
    <row r="53" spans="1:193" ht="13.5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8"/>
      <c r="BF53" s="22"/>
      <c r="BG53" s="28"/>
      <c r="BH53" s="28"/>
      <c r="BI53" s="28"/>
      <c r="BJ53" s="28"/>
      <c r="BK53" s="28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37"/>
      <c r="CV53" s="37"/>
      <c r="CW53" s="37"/>
      <c r="CX53" s="37"/>
      <c r="CY53" s="37"/>
      <c r="CZ53" s="37"/>
      <c r="DA53" s="37"/>
      <c r="DB53" s="37"/>
      <c r="DC53" s="37"/>
      <c r="DD53" s="37"/>
      <c r="DE53" s="37"/>
      <c r="DF53" s="37"/>
      <c r="DG53" s="37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22"/>
      <c r="FI53" s="22"/>
      <c r="FJ53" s="22"/>
      <c r="FK53" s="22"/>
      <c r="FL53" s="22"/>
      <c r="FM53" s="22"/>
      <c r="FN53" s="22"/>
      <c r="FO53" s="22"/>
      <c r="FP53" s="22"/>
      <c r="FQ53" s="22"/>
      <c r="FR53" s="22"/>
      <c r="FS53" s="22"/>
      <c r="FT53" s="22"/>
      <c r="FU53" s="22"/>
      <c r="FV53" s="22"/>
      <c r="FW53" s="22"/>
      <c r="FX53" s="22"/>
      <c r="FY53" s="22"/>
      <c r="FZ53" s="22"/>
      <c r="GA53" s="22"/>
      <c r="GB53" s="22"/>
      <c r="GC53" s="22"/>
      <c r="GD53" s="22"/>
      <c r="GE53" s="22"/>
      <c r="GF53" s="22"/>
      <c r="GG53" s="22"/>
      <c r="GH53" s="22"/>
      <c r="GI53" s="22"/>
      <c r="GJ53" s="22"/>
      <c r="GK53" s="22"/>
    </row>
    <row r="54" spans="1:193" ht="13.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8"/>
      <c r="BF54" s="22"/>
      <c r="BG54" s="28"/>
      <c r="BH54" s="28"/>
      <c r="BI54" s="28"/>
      <c r="BJ54" s="28"/>
      <c r="BK54" s="28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7"/>
      <c r="BW54" s="37"/>
      <c r="BX54" s="37"/>
      <c r="BY54" s="37"/>
      <c r="BZ54" s="37"/>
      <c r="CA54" s="37"/>
      <c r="CB54" s="37"/>
      <c r="CC54" s="37"/>
      <c r="CD54" s="37"/>
      <c r="CE54" s="37"/>
      <c r="CF54" s="37"/>
      <c r="CG54" s="37"/>
      <c r="CH54" s="37"/>
      <c r="CI54" s="37"/>
      <c r="CJ54" s="37"/>
      <c r="CK54" s="37"/>
      <c r="CL54" s="37"/>
      <c r="CM54" s="37"/>
      <c r="CN54" s="37"/>
      <c r="CO54" s="37"/>
      <c r="CP54" s="37"/>
      <c r="CQ54" s="37"/>
      <c r="CR54" s="37"/>
      <c r="CS54" s="37"/>
      <c r="CT54" s="37"/>
      <c r="CU54" s="37"/>
      <c r="CV54" s="37"/>
      <c r="CW54" s="37"/>
      <c r="CX54" s="37"/>
      <c r="CY54" s="37"/>
      <c r="CZ54" s="37"/>
      <c r="DA54" s="37"/>
      <c r="DB54" s="37"/>
      <c r="DC54" s="37"/>
      <c r="DD54" s="37"/>
      <c r="DE54" s="37"/>
      <c r="DF54" s="37"/>
      <c r="DG54" s="37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  <c r="GD54" s="22"/>
      <c r="GE54" s="22"/>
      <c r="GF54" s="22"/>
      <c r="GG54" s="22"/>
      <c r="GH54" s="22"/>
      <c r="GI54" s="22"/>
      <c r="GJ54" s="22"/>
      <c r="GK54" s="22"/>
    </row>
    <row r="55" spans="1:193" ht="13.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  <c r="GD55" s="22"/>
      <c r="GE55" s="22"/>
      <c r="GF55" s="22"/>
      <c r="GG55" s="22"/>
      <c r="GH55" s="22"/>
      <c r="GI55" s="22"/>
      <c r="GJ55" s="22"/>
      <c r="GK55" s="22"/>
    </row>
    <row r="56" spans="1:193" ht="13.5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R56" s="22"/>
      <c r="FS56" s="22"/>
      <c r="FT56" s="22"/>
      <c r="FU56" s="22"/>
      <c r="FV56" s="22"/>
      <c r="FW56" s="22"/>
      <c r="FX56" s="22"/>
      <c r="FY56" s="22"/>
      <c r="FZ56" s="22"/>
      <c r="GA56" s="22"/>
      <c r="GB56" s="22"/>
      <c r="GC56" s="22"/>
      <c r="GD56" s="22"/>
      <c r="GE56" s="22"/>
      <c r="GF56" s="22"/>
      <c r="GG56" s="22"/>
      <c r="GH56" s="22"/>
      <c r="GI56" s="22"/>
      <c r="GJ56" s="22"/>
      <c r="GK56" s="22"/>
    </row>
    <row r="57" spans="1:193" ht="13.5">
      <c r="A57" s="22"/>
      <c r="B57" s="22"/>
      <c r="C57" s="26" t="s">
        <v>3</v>
      </c>
      <c r="D57" s="22"/>
      <c r="E57" s="22"/>
      <c r="F57" s="22" t="s">
        <v>23</v>
      </c>
      <c r="G57" s="25"/>
      <c r="H57" s="25"/>
      <c r="I57" s="25"/>
      <c r="J57" s="25"/>
      <c r="K57" s="25"/>
      <c r="L57" s="22"/>
      <c r="M57" s="22"/>
      <c r="N57" s="22"/>
      <c r="O57" s="109" t="str">
        <f>$W$13</f>
        <v>合板足場板</v>
      </c>
      <c r="P57" s="109"/>
      <c r="Q57" s="109"/>
      <c r="R57" s="109"/>
      <c r="S57" s="109"/>
      <c r="T57" s="109"/>
      <c r="U57" s="109"/>
      <c r="V57" s="109"/>
      <c r="W57" s="109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4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  <c r="FR57" s="22"/>
      <c r="FS57" s="22"/>
      <c r="FT57" s="22"/>
      <c r="FU57" s="22"/>
      <c r="FV57" s="22"/>
      <c r="FW57" s="22"/>
      <c r="FX57" s="22"/>
      <c r="FY57" s="22"/>
      <c r="FZ57" s="22"/>
      <c r="GA57" s="22"/>
      <c r="GB57" s="22"/>
      <c r="GC57" s="22"/>
      <c r="GD57" s="22"/>
      <c r="GE57" s="22"/>
      <c r="GF57" s="22"/>
      <c r="GG57" s="22"/>
      <c r="GH57" s="22"/>
      <c r="GI57" s="22"/>
      <c r="GJ57" s="22"/>
      <c r="GK57" s="22"/>
    </row>
    <row r="58" spans="1:193" ht="13.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22"/>
      <c r="FI58" s="22"/>
      <c r="FJ58" s="22"/>
      <c r="FK58" s="22"/>
      <c r="FL58" s="22"/>
      <c r="FM58" s="22"/>
      <c r="FN58" s="22"/>
      <c r="FO58" s="22"/>
      <c r="FP58" s="22"/>
      <c r="FQ58" s="22"/>
      <c r="FR58" s="22"/>
      <c r="FS58" s="22"/>
      <c r="FT58" s="22"/>
      <c r="FU58" s="22"/>
      <c r="FV58" s="22"/>
      <c r="FW58" s="22"/>
      <c r="FX58" s="22"/>
      <c r="FY58" s="22"/>
      <c r="FZ58" s="22"/>
      <c r="GA58" s="22"/>
      <c r="GB58" s="22"/>
      <c r="GC58" s="22"/>
      <c r="GD58" s="22"/>
      <c r="GE58" s="22"/>
      <c r="GF58" s="22"/>
      <c r="GG58" s="22"/>
      <c r="GH58" s="22"/>
      <c r="GI58" s="22"/>
      <c r="GJ58" s="22"/>
      <c r="GK58" s="22"/>
    </row>
    <row r="59" spans="1:193" ht="13.5">
      <c r="A59" s="22"/>
      <c r="B59" s="22"/>
      <c r="C59" s="22"/>
      <c r="D59" s="22"/>
      <c r="E59" s="22"/>
      <c r="F59" s="22"/>
      <c r="G59" s="22" t="s">
        <v>22</v>
      </c>
      <c r="H59" s="22"/>
      <c r="I59" s="22"/>
      <c r="J59" s="22"/>
      <c r="K59" s="22"/>
      <c r="L59" s="22"/>
      <c r="M59" s="22"/>
      <c r="N59" s="22"/>
      <c r="O59" s="22"/>
      <c r="P59" s="22"/>
      <c r="Q59" s="111" t="s">
        <v>24</v>
      </c>
      <c r="R59" s="111"/>
      <c r="S59" s="111" t="s">
        <v>25</v>
      </c>
      <c r="T59" s="111"/>
      <c r="U59" s="22"/>
      <c r="V59" s="151">
        <f>VLOOKUP($O$57,$BE$63:$BK$67,4,FALSE)</f>
        <v>44</v>
      </c>
      <c r="W59" s="151"/>
      <c r="X59" s="151"/>
      <c r="Y59" s="151"/>
      <c r="Z59" s="111" t="s">
        <v>21</v>
      </c>
      <c r="AA59" s="111"/>
      <c r="AB59" s="111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  <c r="FF59" s="22"/>
      <c r="FG59" s="22"/>
      <c r="FH59" s="22"/>
      <c r="FI59" s="22"/>
      <c r="FJ59" s="22"/>
      <c r="FK59" s="22"/>
      <c r="FL59" s="22"/>
      <c r="FM59" s="22"/>
      <c r="FN59" s="22"/>
      <c r="FO59" s="22"/>
      <c r="FP59" s="22"/>
      <c r="FQ59" s="22"/>
      <c r="FR59" s="22"/>
      <c r="FS59" s="22"/>
      <c r="FT59" s="22"/>
      <c r="FU59" s="22"/>
      <c r="FV59" s="22"/>
      <c r="FW59" s="22"/>
      <c r="FX59" s="22"/>
      <c r="FY59" s="22"/>
      <c r="FZ59" s="22"/>
      <c r="GA59" s="22"/>
      <c r="GB59" s="22"/>
      <c r="GC59" s="22"/>
      <c r="GD59" s="22"/>
      <c r="GE59" s="22"/>
      <c r="GF59" s="22"/>
      <c r="GG59" s="22"/>
      <c r="GH59" s="22"/>
      <c r="GI59" s="22"/>
      <c r="GJ59" s="22"/>
      <c r="GK59" s="22"/>
    </row>
    <row r="60" spans="1:193" ht="13.5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111"/>
      <c r="R60" s="111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8" t="s">
        <v>28</v>
      </c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28"/>
      <c r="CO60" s="28"/>
      <c r="CP60" s="28"/>
      <c r="CQ60" s="28"/>
      <c r="CR60" s="28"/>
      <c r="CS60" s="28"/>
      <c r="CT60" s="28"/>
      <c r="CU60" s="28"/>
      <c r="CV60" s="28"/>
      <c r="CW60" s="28"/>
      <c r="CX60" s="28"/>
      <c r="CY60" s="28"/>
      <c r="CZ60" s="28"/>
      <c r="DA60" s="28"/>
      <c r="DB60" s="28"/>
      <c r="DC60" s="28"/>
      <c r="DD60" s="28"/>
      <c r="DE60" s="28"/>
      <c r="DF60" s="28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  <c r="FF60" s="22"/>
      <c r="FG60" s="22"/>
      <c r="FH60" s="22"/>
      <c r="FI60" s="22"/>
      <c r="FJ60" s="22"/>
      <c r="FK60" s="22"/>
      <c r="FL60" s="22"/>
      <c r="FM60" s="22"/>
      <c r="FN60" s="22"/>
      <c r="FO60" s="22"/>
      <c r="FP60" s="22"/>
      <c r="FQ60" s="22"/>
      <c r="FR60" s="22"/>
      <c r="FS60" s="22"/>
      <c r="FT60" s="22"/>
      <c r="FU60" s="22"/>
      <c r="FV60" s="22"/>
      <c r="FW60" s="22"/>
      <c r="FX60" s="22"/>
      <c r="FY60" s="22"/>
      <c r="FZ60" s="22"/>
      <c r="GA60" s="22"/>
      <c r="GB60" s="22"/>
      <c r="GC60" s="22"/>
      <c r="GD60" s="22"/>
      <c r="GE60" s="22"/>
      <c r="GF60" s="22"/>
      <c r="GG60" s="22"/>
      <c r="GH60" s="22"/>
      <c r="GI60" s="22"/>
      <c r="GJ60" s="22"/>
      <c r="GK60" s="22"/>
    </row>
    <row r="61" spans="1:193" ht="13.5" customHeight="1">
      <c r="A61" s="22"/>
      <c r="B61" s="22"/>
      <c r="C61" s="22"/>
      <c r="D61" s="22"/>
      <c r="E61" s="22"/>
      <c r="F61" s="22"/>
      <c r="G61" s="22" t="s">
        <v>26</v>
      </c>
      <c r="H61" s="22"/>
      <c r="I61" s="22"/>
      <c r="J61" s="22"/>
      <c r="K61" s="22"/>
      <c r="L61" s="22"/>
      <c r="M61" s="22"/>
      <c r="N61" s="22"/>
      <c r="O61" s="22"/>
      <c r="P61" s="22"/>
      <c r="Q61" s="111" t="s">
        <v>27</v>
      </c>
      <c r="R61" s="111"/>
      <c r="S61" s="111" t="s">
        <v>25</v>
      </c>
      <c r="T61" s="111"/>
      <c r="U61" s="22"/>
      <c r="V61" s="152">
        <f>$T$34</f>
        <v>1050</v>
      </c>
      <c r="W61" s="152"/>
      <c r="X61" s="152"/>
      <c r="Y61" s="152"/>
      <c r="Z61" s="111" t="s">
        <v>10</v>
      </c>
      <c r="AA61" s="111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135" t="s">
        <v>29</v>
      </c>
      <c r="BF61" s="29" t="s">
        <v>30</v>
      </c>
      <c r="BG61" s="39" t="s">
        <v>31</v>
      </c>
      <c r="BH61" s="137" t="s">
        <v>32</v>
      </c>
      <c r="BI61" s="138"/>
      <c r="BJ61" s="39" t="s">
        <v>33</v>
      </c>
      <c r="BK61" s="39" t="s">
        <v>34</v>
      </c>
      <c r="BL61" s="22"/>
      <c r="BM61" s="22"/>
      <c r="BN61" s="22"/>
      <c r="BO61" s="22"/>
      <c r="BP61" s="139" t="s">
        <v>35</v>
      </c>
      <c r="BQ61" s="140"/>
      <c r="BR61" s="140"/>
      <c r="BS61" s="140"/>
      <c r="BT61" s="140"/>
      <c r="BU61" s="140"/>
      <c r="BV61" s="140"/>
      <c r="BW61" s="140"/>
      <c r="BX61" s="140"/>
      <c r="BY61" s="140"/>
      <c r="BZ61" s="141"/>
      <c r="CA61" s="148" t="s">
        <v>36</v>
      </c>
      <c r="CB61" s="149"/>
      <c r="CC61" s="149"/>
      <c r="CD61" s="149"/>
      <c r="CE61" s="149"/>
      <c r="CF61" s="149"/>
      <c r="CG61" s="149"/>
      <c r="CH61" s="149"/>
      <c r="CI61" s="150"/>
      <c r="CJ61" s="163" t="s">
        <v>37</v>
      </c>
      <c r="CK61" s="164"/>
      <c r="CL61" s="164"/>
      <c r="CM61" s="164"/>
      <c r="CN61" s="164"/>
      <c r="CO61" s="164"/>
      <c r="CP61" s="164"/>
      <c r="CQ61" s="164"/>
      <c r="CR61" s="164"/>
      <c r="CS61" s="164"/>
      <c r="CT61" s="164"/>
      <c r="CU61" s="164"/>
      <c r="CV61" s="165"/>
      <c r="CW61" s="153">
        <v>16.2</v>
      </c>
      <c r="CX61" s="154"/>
      <c r="CY61" s="154"/>
      <c r="CZ61" s="154"/>
      <c r="DA61" s="154"/>
      <c r="DB61" s="155" t="s">
        <v>38</v>
      </c>
      <c r="DC61" s="155"/>
      <c r="DD61" s="155"/>
      <c r="DE61" s="155"/>
      <c r="DF61" s="156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22"/>
      <c r="FI61" s="22"/>
      <c r="FJ61" s="22"/>
      <c r="FK61" s="22"/>
      <c r="FL61" s="22"/>
      <c r="FM61" s="22"/>
      <c r="FN61" s="22"/>
      <c r="FO61" s="22"/>
      <c r="FP61" s="22"/>
      <c r="FQ61" s="22"/>
      <c r="FR61" s="22"/>
      <c r="FS61" s="22"/>
      <c r="FT61" s="22"/>
      <c r="FU61" s="22"/>
      <c r="FV61" s="22"/>
      <c r="FW61" s="22"/>
      <c r="FX61" s="22"/>
      <c r="FY61" s="22"/>
      <c r="FZ61" s="22"/>
      <c r="GA61" s="22"/>
      <c r="GB61" s="22"/>
      <c r="GC61" s="22"/>
      <c r="GD61" s="22"/>
      <c r="GE61" s="22"/>
      <c r="GF61" s="22"/>
      <c r="GG61" s="22"/>
      <c r="GH61" s="22"/>
      <c r="GI61" s="22"/>
      <c r="GJ61" s="22"/>
      <c r="GK61" s="22"/>
    </row>
    <row r="62" spans="1:193" ht="15.75" customHeight="1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136"/>
      <c r="BF62" s="40" t="s">
        <v>39</v>
      </c>
      <c r="BG62" s="41" t="s">
        <v>40</v>
      </c>
      <c r="BH62" s="41" t="s">
        <v>41</v>
      </c>
      <c r="BI62" s="42" t="s">
        <v>42</v>
      </c>
      <c r="BJ62" s="42" t="s">
        <v>43</v>
      </c>
      <c r="BK62" s="42" t="s">
        <v>44</v>
      </c>
      <c r="BL62" s="22"/>
      <c r="BM62" s="22"/>
      <c r="BN62" s="22"/>
      <c r="BO62" s="22"/>
      <c r="BP62" s="142"/>
      <c r="BQ62" s="143"/>
      <c r="BR62" s="143"/>
      <c r="BS62" s="143"/>
      <c r="BT62" s="143"/>
      <c r="BU62" s="143"/>
      <c r="BV62" s="143"/>
      <c r="BW62" s="143"/>
      <c r="BX62" s="143"/>
      <c r="BY62" s="143"/>
      <c r="BZ62" s="144"/>
      <c r="CA62" s="148" t="s">
        <v>45</v>
      </c>
      <c r="CB62" s="149"/>
      <c r="CC62" s="149"/>
      <c r="CD62" s="149"/>
      <c r="CE62" s="149"/>
      <c r="CF62" s="149"/>
      <c r="CG62" s="149"/>
      <c r="CH62" s="149"/>
      <c r="CI62" s="150"/>
      <c r="CJ62" s="166"/>
      <c r="CK62" s="167"/>
      <c r="CL62" s="167"/>
      <c r="CM62" s="167"/>
      <c r="CN62" s="167"/>
      <c r="CO62" s="167"/>
      <c r="CP62" s="167"/>
      <c r="CQ62" s="167"/>
      <c r="CR62" s="167"/>
      <c r="CS62" s="167"/>
      <c r="CT62" s="167"/>
      <c r="CU62" s="167"/>
      <c r="CV62" s="168"/>
      <c r="CW62" s="153">
        <v>10.3</v>
      </c>
      <c r="CX62" s="154"/>
      <c r="CY62" s="154"/>
      <c r="CZ62" s="154"/>
      <c r="DA62" s="154"/>
      <c r="DB62" s="155" t="s">
        <v>38</v>
      </c>
      <c r="DC62" s="155"/>
      <c r="DD62" s="155"/>
      <c r="DE62" s="155"/>
      <c r="DF62" s="156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  <c r="FE62" s="22"/>
      <c r="FF62" s="22"/>
      <c r="FG62" s="22"/>
      <c r="FH62" s="22"/>
      <c r="FI62" s="22"/>
      <c r="FJ62" s="22"/>
      <c r="FK62" s="22"/>
      <c r="FL62" s="22"/>
      <c r="FM62" s="22"/>
      <c r="FN62" s="22"/>
      <c r="FO62" s="22"/>
      <c r="FP62" s="22"/>
      <c r="FQ62" s="22"/>
      <c r="FR62" s="22"/>
      <c r="FS62" s="22"/>
      <c r="FT62" s="22"/>
      <c r="FU62" s="22"/>
      <c r="FV62" s="22"/>
      <c r="FW62" s="22"/>
      <c r="FX62" s="22"/>
      <c r="FY62" s="22"/>
      <c r="FZ62" s="22"/>
      <c r="GA62" s="22"/>
      <c r="GB62" s="22"/>
      <c r="GC62" s="22"/>
      <c r="GD62" s="22"/>
      <c r="GE62" s="22"/>
      <c r="GF62" s="22"/>
      <c r="GG62" s="22"/>
      <c r="GH62" s="22"/>
      <c r="GI62" s="22"/>
      <c r="GJ62" s="22"/>
      <c r="GK62" s="22"/>
    </row>
    <row r="63" spans="1:193" ht="13.5" customHeight="1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43" t="s">
        <v>1</v>
      </c>
      <c r="BF63" s="41" t="s">
        <v>46</v>
      </c>
      <c r="BG63" s="44">
        <v>18</v>
      </c>
      <c r="BH63" s="30">
        <v>44</v>
      </c>
      <c r="BI63" s="30">
        <v>184</v>
      </c>
      <c r="BJ63" s="30">
        <v>31360</v>
      </c>
      <c r="BK63" s="30">
        <v>16.2</v>
      </c>
      <c r="BL63" s="22"/>
      <c r="BM63" s="22"/>
      <c r="BN63" s="22"/>
      <c r="BO63" s="22"/>
      <c r="BP63" s="142"/>
      <c r="BQ63" s="143"/>
      <c r="BR63" s="143"/>
      <c r="BS63" s="143"/>
      <c r="BT63" s="143"/>
      <c r="BU63" s="143"/>
      <c r="BV63" s="143"/>
      <c r="BW63" s="143"/>
      <c r="BX63" s="143"/>
      <c r="BY63" s="143"/>
      <c r="BZ63" s="144"/>
      <c r="CA63" s="148" t="s">
        <v>47</v>
      </c>
      <c r="CB63" s="149"/>
      <c r="CC63" s="149"/>
      <c r="CD63" s="149"/>
      <c r="CE63" s="149"/>
      <c r="CF63" s="149"/>
      <c r="CG63" s="149"/>
      <c r="CH63" s="149"/>
      <c r="CI63" s="150"/>
      <c r="CJ63" s="166"/>
      <c r="CK63" s="167"/>
      <c r="CL63" s="167"/>
      <c r="CM63" s="167"/>
      <c r="CN63" s="167"/>
      <c r="CO63" s="167"/>
      <c r="CP63" s="167"/>
      <c r="CQ63" s="167"/>
      <c r="CR63" s="167"/>
      <c r="CS63" s="167"/>
      <c r="CT63" s="167"/>
      <c r="CU63" s="167"/>
      <c r="CV63" s="168"/>
      <c r="CW63" s="153">
        <v>13.2</v>
      </c>
      <c r="CX63" s="154"/>
      <c r="CY63" s="154"/>
      <c r="CZ63" s="154"/>
      <c r="DA63" s="154"/>
      <c r="DB63" s="155" t="s">
        <v>38</v>
      </c>
      <c r="DC63" s="155"/>
      <c r="DD63" s="155"/>
      <c r="DE63" s="155"/>
      <c r="DF63" s="156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2"/>
      <c r="ED63" s="22"/>
      <c r="EE63" s="22"/>
      <c r="EF63" s="22"/>
      <c r="EG63" s="22"/>
      <c r="EH63" s="22"/>
      <c r="EI63" s="22"/>
      <c r="EJ63" s="22"/>
      <c r="EK63" s="22"/>
      <c r="EL63" s="22"/>
      <c r="EM63" s="22"/>
      <c r="EN63" s="22"/>
      <c r="EO63" s="22"/>
      <c r="EP63" s="22"/>
      <c r="EQ63" s="22"/>
      <c r="ER63" s="22"/>
      <c r="ES63" s="22"/>
      <c r="ET63" s="22"/>
      <c r="EU63" s="22"/>
      <c r="EV63" s="22"/>
      <c r="EW63" s="22"/>
      <c r="EX63" s="22"/>
      <c r="EY63" s="22"/>
      <c r="EZ63" s="22"/>
      <c r="FA63" s="22"/>
      <c r="FB63" s="22"/>
      <c r="FC63" s="22"/>
      <c r="FD63" s="22"/>
      <c r="FE63" s="22"/>
      <c r="FF63" s="22"/>
      <c r="FG63" s="22"/>
      <c r="FH63" s="22"/>
      <c r="FI63" s="22"/>
      <c r="FJ63" s="22"/>
      <c r="FK63" s="22"/>
      <c r="FL63" s="22"/>
      <c r="FM63" s="22"/>
      <c r="FN63" s="22"/>
      <c r="FO63" s="22"/>
      <c r="FP63" s="22"/>
      <c r="FQ63" s="22"/>
      <c r="FR63" s="22"/>
      <c r="FS63" s="22"/>
      <c r="FT63" s="22"/>
      <c r="FU63" s="22"/>
      <c r="FV63" s="22"/>
      <c r="FW63" s="22"/>
      <c r="FX63" s="22"/>
      <c r="FY63" s="22"/>
      <c r="FZ63" s="22"/>
      <c r="GA63" s="22"/>
      <c r="GB63" s="22"/>
      <c r="GC63" s="22"/>
      <c r="GD63" s="22"/>
      <c r="GE63" s="22"/>
      <c r="GF63" s="22"/>
      <c r="GG63" s="22"/>
      <c r="GH63" s="22"/>
      <c r="GI63" s="22"/>
      <c r="GJ63" s="22"/>
      <c r="GK63" s="22"/>
    </row>
    <row r="64" spans="1:193" ht="15.75" customHeight="1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43" t="s">
        <v>53</v>
      </c>
      <c r="BF64" s="41" t="s">
        <v>54</v>
      </c>
      <c r="BG64" s="44">
        <v>13</v>
      </c>
      <c r="BH64" s="30">
        <v>32</v>
      </c>
      <c r="BI64" s="30">
        <v>160</v>
      </c>
      <c r="BJ64" s="30">
        <v>43200</v>
      </c>
      <c r="BK64" s="30">
        <v>10.3</v>
      </c>
      <c r="BL64" s="22"/>
      <c r="BM64" s="22"/>
      <c r="BN64" s="22"/>
      <c r="BO64" s="22"/>
      <c r="BP64" s="142"/>
      <c r="BQ64" s="143"/>
      <c r="BR64" s="143"/>
      <c r="BS64" s="143"/>
      <c r="BT64" s="143"/>
      <c r="BU64" s="143"/>
      <c r="BV64" s="143"/>
      <c r="BW64" s="143"/>
      <c r="BX64" s="143"/>
      <c r="BY64" s="143"/>
      <c r="BZ64" s="144"/>
      <c r="CA64" s="160" t="s">
        <v>169</v>
      </c>
      <c r="CB64" s="149"/>
      <c r="CC64" s="149"/>
      <c r="CD64" s="149"/>
      <c r="CE64" s="149"/>
      <c r="CF64" s="149"/>
      <c r="CG64" s="149"/>
      <c r="CH64" s="149"/>
      <c r="CI64" s="150"/>
      <c r="CJ64" s="166"/>
      <c r="CK64" s="167"/>
      <c r="CL64" s="167"/>
      <c r="CM64" s="167"/>
      <c r="CN64" s="167"/>
      <c r="CO64" s="167"/>
      <c r="CP64" s="167"/>
      <c r="CQ64" s="167"/>
      <c r="CR64" s="167"/>
      <c r="CS64" s="167"/>
      <c r="CT64" s="167"/>
      <c r="CU64" s="167"/>
      <c r="CV64" s="168"/>
      <c r="CW64" s="161">
        <v>185</v>
      </c>
      <c r="CX64" s="162"/>
      <c r="CY64" s="162"/>
      <c r="CZ64" s="162"/>
      <c r="DA64" s="162"/>
      <c r="DB64" s="155" t="s">
        <v>38</v>
      </c>
      <c r="DC64" s="155"/>
      <c r="DD64" s="155"/>
      <c r="DE64" s="155"/>
      <c r="DF64" s="156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2"/>
      <c r="FF64" s="22"/>
      <c r="FG64" s="22"/>
      <c r="FH64" s="22"/>
      <c r="FI64" s="22"/>
      <c r="FJ64" s="22"/>
      <c r="FK64" s="22"/>
      <c r="FL64" s="22"/>
      <c r="FM64" s="22"/>
      <c r="FN64" s="22"/>
      <c r="FO64" s="22"/>
      <c r="FP64" s="22"/>
      <c r="FQ64" s="22"/>
      <c r="FR64" s="22"/>
      <c r="FS64" s="22"/>
      <c r="FT64" s="22"/>
      <c r="FU64" s="22"/>
      <c r="FV64" s="22"/>
      <c r="FW64" s="22"/>
      <c r="FX64" s="22"/>
      <c r="FY64" s="22"/>
      <c r="FZ64" s="22"/>
      <c r="GA64" s="22"/>
      <c r="GB64" s="22"/>
      <c r="GC64" s="22"/>
      <c r="GD64" s="22"/>
      <c r="GE64" s="22"/>
      <c r="GF64" s="22"/>
      <c r="GG64" s="22"/>
      <c r="GH64" s="22"/>
      <c r="GI64" s="22"/>
      <c r="GJ64" s="22"/>
      <c r="GK64" s="22"/>
    </row>
    <row r="65" spans="1:193" ht="13.5" customHeight="1">
      <c r="A65" s="22"/>
      <c r="B65" s="22"/>
      <c r="C65" s="111" t="s">
        <v>48</v>
      </c>
      <c r="D65" s="111"/>
      <c r="E65" s="111" t="s">
        <v>25</v>
      </c>
      <c r="F65" s="111"/>
      <c r="G65" s="110" t="s">
        <v>49</v>
      </c>
      <c r="H65" s="110"/>
      <c r="I65" s="110"/>
      <c r="J65" s="110"/>
      <c r="K65" s="157" t="s">
        <v>50</v>
      </c>
      <c r="L65" s="157"/>
      <c r="M65" s="110" t="s">
        <v>51</v>
      </c>
      <c r="N65" s="110"/>
      <c r="O65" s="110"/>
      <c r="P65" s="110"/>
      <c r="Q65" s="111" t="s">
        <v>25</v>
      </c>
      <c r="R65" s="111"/>
      <c r="S65" s="112">
        <f>+$V$61</f>
        <v>1050</v>
      </c>
      <c r="T65" s="112"/>
      <c r="U65" s="112"/>
      <c r="V65" s="112"/>
      <c r="W65" s="110" t="s">
        <v>17</v>
      </c>
      <c r="X65" s="110"/>
      <c r="Y65" s="114">
        <f>+$J$20/1000</f>
        <v>0.9</v>
      </c>
      <c r="Z65" s="114"/>
      <c r="AA65" s="114"/>
      <c r="AB65" s="157" t="s">
        <v>50</v>
      </c>
      <c r="AC65" s="157"/>
      <c r="AD65" s="158">
        <f>+$V$59</f>
        <v>44</v>
      </c>
      <c r="AE65" s="158"/>
      <c r="AF65" s="158"/>
      <c r="AG65" s="110" t="s">
        <v>17</v>
      </c>
      <c r="AH65" s="110"/>
      <c r="AI65" s="114">
        <f>$J$20/1000</f>
        <v>0.9</v>
      </c>
      <c r="AJ65" s="114"/>
      <c r="AK65" s="114"/>
      <c r="AL65" s="120">
        <v>2</v>
      </c>
      <c r="AM65" s="120"/>
      <c r="AN65" s="111" t="s">
        <v>25</v>
      </c>
      <c r="AO65" s="111"/>
      <c r="AP65" s="159">
        <f>ROUND(($S$65*$Y$65/$S$66)+($AD$65*$AI$65^2/$AD$66),0)</f>
        <v>241</v>
      </c>
      <c r="AQ65" s="159"/>
      <c r="AR65" s="159"/>
      <c r="AS65" s="159"/>
      <c r="AT65" s="159"/>
      <c r="AU65" s="111" t="s">
        <v>52</v>
      </c>
      <c r="AV65" s="111"/>
      <c r="AW65" s="111"/>
      <c r="AX65" s="111"/>
      <c r="AY65" s="22"/>
      <c r="AZ65" s="22"/>
      <c r="BA65" s="22"/>
      <c r="BB65" s="22"/>
      <c r="BC65" s="22"/>
      <c r="BD65" s="22"/>
      <c r="BE65" s="43" t="s">
        <v>55</v>
      </c>
      <c r="BF65" s="41" t="s">
        <v>56</v>
      </c>
      <c r="BG65" s="44">
        <v>18</v>
      </c>
      <c r="BH65" s="30">
        <v>44</v>
      </c>
      <c r="BI65" s="30">
        <v>220</v>
      </c>
      <c r="BJ65" s="30">
        <v>43200</v>
      </c>
      <c r="BK65" s="30">
        <v>13.2</v>
      </c>
      <c r="BL65" s="22"/>
      <c r="BM65" s="22"/>
      <c r="BN65" s="22"/>
      <c r="BO65" s="22"/>
      <c r="BP65" s="145"/>
      <c r="BQ65" s="146"/>
      <c r="BR65" s="146"/>
      <c r="BS65" s="146"/>
      <c r="BT65" s="146"/>
      <c r="BU65" s="146"/>
      <c r="BV65" s="146"/>
      <c r="BW65" s="146"/>
      <c r="BX65" s="146"/>
      <c r="BY65" s="146"/>
      <c r="BZ65" s="147"/>
      <c r="CA65" s="148" t="s">
        <v>57</v>
      </c>
      <c r="CB65" s="149"/>
      <c r="CC65" s="149"/>
      <c r="CD65" s="149"/>
      <c r="CE65" s="149"/>
      <c r="CF65" s="149"/>
      <c r="CG65" s="149"/>
      <c r="CH65" s="149"/>
      <c r="CI65" s="150"/>
      <c r="CJ65" s="169"/>
      <c r="CK65" s="170"/>
      <c r="CL65" s="170"/>
      <c r="CM65" s="170"/>
      <c r="CN65" s="170"/>
      <c r="CO65" s="170"/>
      <c r="CP65" s="170"/>
      <c r="CQ65" s="170"/>
      <c r="CR65" s="170"/>
      <c r="CS65" s="170"/>
      <c r="CT65" s="170"/>
      <c r="CU65" s="170"/>
      <c r="CV65" s="171"/>
      <c r="CW65" s="161">
        <v>98</v>
      </c>
      <c r="CX65" s="162"/>
      <c r="CY65" s="162"/>
      <c r="CZ65" s="162"/>
      <c r="DA65" s="162"/>
      <c r="DB65" s="155" t="s">
        <v>38</v>
      </c>
      <c r="DC65" s="155"/>
      <c r="DD65" s="155"/>
      <c r="DE65" s="155"/>
      <c r="DF65" s="156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2"/>
      <c r="ED65" s="22"/>
      <c r="EE65" s="22"/>
      <c r="EF65" s="22"/>
      <c r="EG65" s="22"/>
      <c r="EH65" s="22"/>
      <c r="EI65" s="22"/>
      <c r="EJ65" s="22"/>
      <c r="EK65" s="22"/>
      <c r="EL65" s="22"/>
      <c r="EM65" s="22"/>
      <c r="EN65" s="22"/>
      <c r="EO65" s="22"/>
      <c r="EP65" s="22"/>
      <c r="EQ65" s="22"/>
      <c r="ER65" s="22"/>
      <c r="ES65" s="22"/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  <c r="FE65" s="22"/>
      <c r="FF65" s="22"/>
      <c r="FG65" s="22"/>
      <c r="FH65" s="22"/>
      <c r="FI65" s="22"/>
      <c r="FJ65" s="22"/>
      <c r="FK65" s="22"/>
      <c r="FL65" s="22"/>
      <c r="FM65" s="22"/>
      <c r="FN65" s="22"/>
      <c r="FO65" s="22"/>
      <c r="FP65" s="22"/>
      <c r="FQ65" s="22"/>
      <c r="FR65" s="22"/>
      <c r="FS65" s="22"/>
      <c r="FT65" s="22"/>
      <c r="FU65" s="22"/>
      <c r="FV65" s="22"/>
      <c r="FW65" s="22"/>
      <c r="FX65" s="22"/>
      <c r="FY65" s="22"/>
      <c r="FZ65" s="22"/>
      <c r="GA65" s="22"/>
      <c r="GB65" s="22"/>
      <c r="GC65" s="22"/>
      <c r="GD65" s="22"/>
      <c r="GE65" s="22"/>
      <c r="GF65" s="22"/>
      <c r="GG65" s="22"/>
      <c r="GH65" s="22"/>
      <c r="GI65" s="22"/>
      <c r="GJ65" s="22"/>
      <c r="GK65" s="22"/>
    </row>
    <row r="66" spans="1:193" ht="13.5">
      <c r="A66" s="22"/>
      <c r="B66" s="22"/>
      <c r="C66" s="111"/>
      <c r="D66" s="111"/>
      <c r="E66" s="111"/>
      <c r="F66" s="111"/>
      <c r="G66" s="113">
        <v>4</v>
      </c>
      <c r="H66" s="113"/>
      <c r="I66" s="113"/>
      <c r="J66" s="113"/>
      <c r="K66" s="157"/>
      <c r="L66" s="157"/>
      <c r="M66" s="113">
        <v>8</v>
      </c>
      <c r="N66" s="113"/>
      <c r="O66" s="113"/>
      <c r="P66" s="113"/>
      <c r="Q66" s="111"/>
      <c r="R66" s="111"/>
      <c r="S66" s="113">
        <v>4</v>
      </c>
      <c r="T66" s="113"/>
      <c r="U66" s="113"/>
      <c r="V66" s="113"/>
      <c r="W66" s="113"/>
      <c r="X66" s="113"/>
      <c r="Y66" s="113"/>
      <c r="Z66" s="113"/>
      <c r="AA66" s="113"/>
      <c r="AB66" s="157"/>
      <c r="AC66" s="157"/>
      <c r="AD66" s="113">
        <v>8</v>
      </c>
      <c r="AE66" s="113"/>
      <c r="AF66" s="113"/>
      <c r="AG66" s="113"/>
      <c r="AH66" s="113"/>
      <c r="AI66" s="113"/>
      <c r="AJ66" s="113"/>
      <c r="AK66" s="113"/>
      <c r="AL66" s="113"/>
      <c r="AM66" s="113"/>
      <c r="AN66" s="111"/>
      <c r="AO66" s="111"/>
      <c r="AP66" s="159"/>
      <c r="AQ66" s="159"/>
      <c r="AR66" s="159"/>
      <c r="AS66" s="159"/>
      <c r="AT66" s="159"/>
      <c r="AU66" s="111"/>
      <c r="AV66" s="111"/>
      <c r="AW66" s="111"/>
      <c r="AX66" s="111"/>
      <c r="AY66" s="22"/>
      <c r="AZ66" s="22"/>
      <c r="BA66" s="22"/>
      <c r="BB66" s="22"/>
      <c r="BC66" s="22"/>
      <c r="BD66" s="22"/>
      <c r="BE66" s="43" t="s">
        <v>58</v>
      </c>
      <c r="BF66" s="41" t="s">
        <v>59</v>
      </c>
      <c r="BG66" s="44">
        <v>12.5</v>
      </c>
      <c r="BH66" s="30">
        <v>31</v>
      </c>
      <c r="BI66" s="30">
        <v>128</v>
      </c>
      <c r="BJ66" s="30">
        <v>3710</v>
      </c>
      <c r="BK66" s="30">
        <v>185</v>
      </c>
      <c r="BL66" s="22"/>
      <c r="BM66" s="22"/>
      <c r="BN66" s="22"/>
      <c r="BO66" s="22"/>
      <c r="BP66" s="139" t="s">
        <v>60</v>
      </c>
      <c r="BQ66" s="140"/>
      <c r="BR66" s="140"/>
      <c r="BS66" s="140"/>
      <c r="BT66" s="140"/>
      <c r="BU66" s="140"/>
      <c r="BV66" s="140"/>
      <c r="BW66" s="140"/>
      <c r="BX66" s="140"/>
      <c r="BY66" s="140"/>
      <c r="BZ66" s="141"/>
      <c r="CA66" s="172" t="s">
        <v>61</v>
      </c>
      <c r="CB66" s="155"/>
      <c r="CC66" s="155"/>
      <c r="CD66" s="155"/>
      <c r="CE66" s="155"/>
      <c r="CF66" s="155"/>
      <c r="CG66" s="155"/>
      <c r="CH66" s="155"/>
      <c r="CI66" s="156"/>
      <c r="CJ66" s="172" t="s">
        <v>62</v>
      </c>
      <c r="CK66" s="155"/>
      <c r="CL66" s="155"/>
      <c r="CM66" s="155"/>
      <c r="CN66" s="155"/>
      <c r="CO66" s="155"/>
      <c r="CP66" s="155"/>
      <c r="CQ66" s="155"/>
      <c r="CR66" s="155"/>
      <c r="CS66" s="155"/>
      <c r="CT66" s="155"/>
      <c r="CU66" s="155"/>
      <c r="CV66" s="156"/>
      <c r="CW66" s="161">
        <v>235</v>
      </c>
      <c r="CX66" s="162"/>
      <c r="CY66" s="162"/>
      <c r="CZ66" s="162"/>
      <c r="DA66" s="162"/>
      <c r="DB66" s="155" t="s">
        <v>38</v>
      </c>
      <c r="DC66" s="155"/>
      <c r="DD66" s="155"/>
      <c r="DE66" s="155"/>
      <c r="DF66" s="156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  <c r="DX66" s="22"/>
      <c r="DY66" s="22"/>
      <c r="DZ66" s="22"/>
      <c r="EA66" s="22"/>
      <c r="EB66" s="22"/>
      <c r="EC66" s="22"/>
      <c r="ED66" s="22"/>
      <c r="EE66" s="22"/>
      <c r="EF66" s="22"/>
      <c r="EG66" s="22"/>
      <c r="EH66" s="22"/>
      <c r="EI66" s="22"/>
      <c r="EJ66" s="22"/>
      <c r="EK66" s="22"/>
      <c r="EL66" s="22"/>
      <c r="EM66" s="22"/>
      <c r="EN66" s="22"/>
      <c r="EO66" s="22"/>
      <c r="EP66" s="22"/>
      <c r="EQ66" s="22"/>
      <c r="ER66" s="22"/>
      <c r="ES66" s="22"/>
      <c r="ET66" s="22"/>
      <c r="EU66" s="22"/>
      <c r="EV66" s="22"/>
      <c r="EW66" s="22"/>
      <c r="EX66" s="22"/>
      <c r="EY66" s="22"/>
      <c r="EZ66" s="22"/>
      <c r="FA66" s="22"/>
      <c r="FB66" s="22"/>
      <c r="FC66" s="22"/>
      <c r="FD66" s="22"/>
      <c r="FE66" s="22"/>
      <c r="FF66" s="22"/>
      <c r="FG66" s="22"/>
      <c r="FH66" s="22"/>
      <c r="FI66" s="22"/>
      <c r="FJ66" s="22"/>
      <c r="FK66" s="22"/>
      <c r="FL66" s="22"/>
      <c r="FM66" s="22"/>
      <c r="FN66" s="22"/>
      <c r="FO66" s="22"/>
      <c r="FP66" s="22"/>
      <c r="FQ66" s="22"/>
      <c r="FR66" s="22"/>
      <c r="FS66" s="22"/>
      <c r="FT66" s="22"/>
      <c r="FU66" s="22"/>
      <c r="FV66" s="22"/>
      <c r="FW66" s="22"/>
      <c r="FX66" s="22"/>
      <c r="FY66" s="22"/>
      <c r="FZ66" s="22"/>
      <c r="GA66" s="22"/>
      <c r="GB66" s="22"/>
      <c r="GC66" s="22"/>
      <c r="GD66" s="22"/>
      <c r="GE66" s="22"/>
      <c r="GF66" s="22"/>
      <c r="GG66" s="22"/>
      <c r="GH66" s="22"/>
      <c r="GI66" s="22"/>
      <c r="GJ66" s="22"/>
      <c r="GK66" s="22"/>
    </row>
    <row r="67" spans="1:193" ht="13.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43" t="s">
        <v>63</v>
      </c>
      <c r="BF67" s="41" t="s">
        <v>64</v>
      </c>
      <c r="BG67" s="44">
        <v>10.1</v>
      </c>
      <c r="BH67" s="30">
        <v>25</v>
      </c>
      <c r="BI67" s="30">
        <v>103</v>
      </c>
      <c r="BJ67" s="30">
        <v>5210</v>
      </c>
      <c r="BK67" s="30">
        <v>98</v>
      </c>
      <c r="BL67" s="22"/>
      <c r="BM67" s="22"/>
      <c r="BN67" s="22"/>
      <c r="BO67" s="22"/>
      <c r="BP67" s="145"/>
      <c r="BQ67" s="146"/>
      <c r="BR67" s="146"/>
      <c r="BS67" s="146"/>
      <c r="BT67" s="146"/>
      <c r="BU67" s="146"/>
      <c r="BV67" s="146"/>
      <c r="BW67" s="146"/>
      <c r="BX67" s="146"/>
      <c r="BY67" s="146"/>
      <c r="BZ67" s="147"/>
      <c r="CA67" s="172"/>
      <c r="CB67" s="155"/>
      <c r="CC67" s="155"/>
      <c r="CD67" s="155"/>
      <c r="CE67" s="155"/>
      <c r="CF67" s="155"/>
      <c r="CG67" s="155"/>
      <c r="CH67" s="155"/>
      <c r="CI67" s="156"/>
      <c r="CJ67" s="172" t="s">
        <v>65</v>
      </c>
      <c r="CK67" s="155"/>
      <c r="CL67" s="155"/>
      <c r="CM67" s="155"/>
      <c r="CN67" s="155"/>
      <c r="CO67" s="155"/>
      <c r="CP67" s="155"/>
      <c r="CQ67" s="155"/>
      <c r="CR67" s="155"/>
      <c r="CS67" s="155"/>
      <c r="CT67" s="155"/>
      <c r="CU67" s="155"/>
      <c r="CV67" s="156"/>
      <c r="CW67" s="161">
        <v>355</v>
      </c>
      <c r="CX67" s="162"/>
      <c r="CY67" s="162"/>
      <c r="CZ67" s="162"/>
      <c r="DA67" s="162"/>
      <c r="DB67" s="155" t="s">
        <v>38</v>
      </c>
      <c r="DC67" s="155"/>
      <c r="DD67" s="155"/>
      <c r="DE67" s="155"/>
      <c r="DF67" s="156"/>
      <c r="DG67" s="22"/>
      <c r="DH67" s="22"/>
      <c r="DI67" s="22"/>
      <c r="DJ67" s="22"/>
      <c r="DK67" s="22"/>
      <c r="DL67" s="22"/>
      <c r="DM67" s="22"/>
      <c r="DN67" s="22"/>
      <c r="DO67" s="22"/>
      <c r="DP67" s="22"/>
      <c r="DQ67" s="22"/>
      <c r="DR67" s="22"/>
      <c r="DS67" s="22"/>
      <c r="DT67" s="22"/>
      <c r="DU67" s="22"/>
      <c r="DV67" s="22"/>
      <c r="DW67" s="22"/>
      <c r="DX67" s="22"/>
      <c r="DY67" s="22"/>
      <c r="DZ67" s="22"/>
      <c r="EA67" s="22"/>
      <c r="EB67" s="22"/>
      <c r="EC67" s="22"/>
      <c r="ED67" s="22"/>
      <c r="EE67" s="22"/>
      <c r="EF67" s="22"/>
      <c r="EG67" s="22"/>
      <c r="EH67" s="22"/>
      <c r="EI67" s="22"/>
      <c r="EJ67" s="22"/>
      <c r="EK67" s="22"/>
      <c r="EL67" s="22"/>
      <c r="EM67" s="22"/>
      <c r="EN67" s="22"/>
      <c r="EO67" s="22"/>
      <c r="EP67" s="22"/>
      <c r="EQ67" s="22"/>
      <c r="ER67" s="22"/>
      <c r="ES67" s="22"/>
      <c r="ET67" s="22"/>
      <c r="EU67" s="22"/>
      <c r="EV67" s="22"/>
      <c r="EW67" s="22"/>
      <c r="EX67" s="22"/>
      <c r="EY67" s="22"/>
      <c r="EZ67" s="22"/>
      <c r="FA67" s="22"/>
      <c r="FB67" s="22"/>
      <c r="FC67" s="22"/>
      <c r="FD67" s="22"/>
      <c r="FE67" s="22"/>
      <c r="FF67" s="22"/>
      <c r="FG67" s="22"/>
      <c r="FH67" s="22"/>
      <c r="FI67" s="22"/>
      <c r="FJ67" s="22"/>
      <c r="FK67" s="22"/>
      <c r="FL67" s="22"/>
      <c r="FM67" s="22"/>
      <c r="FN67" s="22"/>
      <c r="FO67" s="22"/>
      <c r="FP67" s="22"/>
      <c r="FQ67" s="22"/>
      <c r="FR67" s="22"/>
      <c r="FS67" s="22"/>
      <c r="FT67" s="22"/>
      <c r="FU67" s="22"/>
      <c r="FV67" s="22"/>
      <c r="FW67" s="22"/>
      <c r="FX67" s="22"/>
      <c r="FY67" s="22"/>
      <c r="FZ67" s="22"/>
      <c r="GA67" s="22"/>
      <c r="GB67" s="22"/>
      <c r="GC67" s="22"/>
      <c r="GD67" s="22"/>
      <c r="GE67" s="22"/>
      <c r="GF67" s="22"/>
      <c r="GG67" s="22"/>
      <c r="GH67" s="22"/>
      <c r="GI67" s="22"/>
      <c r="GJ67" s="22"/>
      <c r="GK67" s="22"/>
    </row>
    <row r="68" spans="1:193" ht="13.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139" t="s">
        <v>70</v>
      </c>
      <c r="BQ68" s="140"/>
      <c r="BR68" s="140"/>
      <c r="BS68" s="140"/>
      <c r="BT68" s="140"/>
      <c r="BU68" s="140"/>
      <c r="BV68" s="140"/>
      <c r="BW68" s="140"/>
      <c r="BX68" s="140"/>
      <c r="BY68" s="140"/>
      <c r="BZ68" s="141"/>
      <c r="CA68" s="31"/>
      <c r="CB68" s="177" t="s">
        <v>71</v>
      </c>
      <c r="CC68" s="177"/>
      <c r="CD68" s="177"/>
      <c r="CE68" s="177"/>
      <c r="CF68" s="177"/>
      <c r="CG68" s="177"/>
      <c r="CH68" s="177"/>
      <c r="CI68" s="177"/>
      <c r="CJ68" s="177"/>
      <c r="CK68" s="155" t="s">
        <v>72</v>
      </c>
      <c r="CL68" s="155"/>
      <c r="CM68" s="155"/>
      <c r="CN68" s="155"/>
      <c r="CO68" s="155"/>
      <c r="CP68" s="155"/>
      <c r="CQ68" s="155"/>
      <c r="CR68" s="155"/>
      <c r="CS68" s="155"/>
      <c r="CT68" s="155"/>
      <c r="CU68" s="155"/>
      <c r="CV68" s="30"/>
      <c r="CW68" s="175">
        <v>2.36</v>
      </c>
      <c r="CX68" s="176"/>
      <c r="CY68" s="176"/>
      <c r="CZ68" s="176"/>
      <c r="DA68" s="176"/>
      <c r="DB68" s="155" t="s">
        <v>73</v>
      </c>
      <c r="DC68" s="155"/>
      <c r="DD68" s="155"/>
      <c r="DE68" s="155"/>
      <c r="DF68" s="156"/>
      <c r="DG68" s="22"/>
      <c r="DH68" s="22"/>
      <c r="DI68" s="22"/>
      <c r="DJ68" s="22"/>
      <c r="DK68" s="22"/>
      <c r="DL68" s="22"/>
      <c r="DM68" s="22"/>
      <c r="DN68" s="22"/>
      <c r="DO68" s="22"/>
      <c r="DP68" s="22"/>
      <c r="DQ68" s="22"/>
      <c r="DR68" s="22"/>
      <c r="DS68" s="22"/>
      <c r="DT68" s="22"/>
      <c r="DU68" s="22"/>
      <c r="DV68" s="22"/>
      <c r="DW68" s="22"/>
      <c r="DX68" s="22"/>
      <c r="DY68" s="22"/>
      <c r="DZ68" s="22"/>
      <c r="EA68" s="22"/>
      <c r="EB68" s="22"/>
      <c r="EC68" s="22"/>
      <c r="ED68" s="22"/>
      <c r="EE68" s="22"/>
      <c r="EF68" s="22"/>
      <c r="EG68" s="22"/>
      <c r="EH68" s="22"/>
      <c r="EI68" s="22"/>
      <c r="EJ68" s="22"/>
      <c r="EK68" s="22"/>
      <c r="EL68" s="22"/>
      <c r="EM68" s="22"/>
      <c r="EN68" s="22"/>
      <c r="EO68" s="22"/>
      <c r="EP68" s="22"/>
      <c r="EQ68" s="22"/>
      <c r="ER68" s="22"/>
      <c r="ES68" s="22"/>
      <c r="ET68" s="22"/>
      <c r="EU68" s="22"/>
      <c r="EV68" s="22"/>
      <c r="EW68" s="22"/>
      <c r="EX68" s="22"/>
      <c r="EY68" s="22"/>
      <c r="EZ68" s="22"/>
      <c r="FA68" s="22"/>
      <c r="FB68" s="22"/>
      <c r="FC68" s="22"/>
      <c r="FD68" s="22"/>
      <c r="FE68" s="22"/>
      <c r="FF68" s="22"/>
      <c r="FG68" s="22"/>
      <c r="FH68" s="22"/>
      <c r="FI68" s="22"/>
      <c r="FJ68" s="22"/>
      <c r="FK68" s="22"/>
      <c r="FL68" s="22"/>
      <c r="FM68" s="22"/>
      <c r="FN68" s="22"/>
      <c r="FO68" s="22"/>
      <c r="FP68" s="22"/>
      <c r="FQ68" s="22"/>
      <c r="FR68" s="22"/>
      <c r="FS68" s="22"/>
      <c r="FT68" s="22"/>
      <c r="FU68" s="22"/>
      <c r="FV68" s="22"/>
      <c r="FW68" s="22"/>
      <c r="FX68" s="22"/>
      <c r="FY68" s="22"/>
      <c r="FZ68" s="22"/>
      <c r="GA68" s="22"/>
      <c r="GB68" s="22"/>
      <c r="GC68" s="22"/>
      <c r="GD68" s="22"/>
      <c r="GE68" s="22"/>
      <c r="GF68" s="22"/>
      <c r="GG68" s="22"/>
      <c r="GH68" s="22"/>
      <c r="GI68" s="22"/>
      <c r="GJ68" s="22"/>
      <c r="GK68" s="22"/>
    </row>
    <row r="69" spans="1:193" ht="15.75">
      <c r="A69" s="22"/>
      <c r="B69" s="22"/>
      <c r="C69" s="111" t="s">
        <v>66</v>
      </c>
      <c r="D69" s="111"/>
      <c r="E69" s="111" t="s">
        <v>25</v>
      </c>
      <c r="F69" s="111"/>
      <c r="G69" s="110" t="s">
        <v>48</v>
      </c>
      <c r="H69" s="110"/>
      <c r="I69" s="110"/>
      <c r="J69" s="111" t="s">
        <v>25</v>
      </c>
      <c r="K69" s="111"/>
      <c r="L69" s="118">
        <f>$AP$65</f>
        <v>241</v>
      </c>
      <c r="M69" s="118"/>
      <c r="N69" s="118"/>
      <c r="O69" s="118"/>
      <c r="P69" s="110" t="s">
        <v>17</v>
      </c>
      <c r="Q69" s="110"/>
      <c r="R69" s="119">
        <v>10</v>
      </c>
      <c r="S69" s="119"/>
      <c r="T69" s="120">
        <v>3</v>
      </c>
      <c r="U69" s="120"/>
      <c r="V69" s="111" t="s">
        <v>25</v>
      </c>
      <c r="W69" s="111"/>
      <c r="X69" s="121">
        <f>ROUND($L$69*$R$69^3/$L$70,1)</f>
        <v>7.7</v>
      </c>
      <c r="Y69" s="121"/>
      <c r="Z69" s="121"/>
      <c r="AA69" s="121"/>
      <c r="AB69" s="111" t="s">
        <v>67</v>
      </c>
      <c r="AC69" s="111"/>
      <c r="AD69" s="111"/>
      <c r="AE69" s="111"/>
      <c r="AF69" s="111"/>
      <c r="AG69" s="151" t="str">
        <f>IF($X$69&lt;=$AN$69,"≦","＞")</f>
        <v>≦</v>
      </c>
      <c r="AH69" s="151"/>
      <c r="AI69" s="111" t="s">
        <v>69</v>
      </c>
      <c r="AJ69" s="111"/>
      <c r="AK69" s="111"/>
      <c r="AL69" s="111" t="s">
        <v>25</v>
      </c>
      <c r="AM69" s="111"/>
      <c r="AN69" s="134">
        <f>VLOOKUP($O$57,BE63:BK67,7,FALSE)</f>
        <v>16.2</v>
      </c>
      <c r="AO69" s="134"/>
      <c r="AP69" s="134"/>
      <c r="AQ69" s="134"/>
      <c r="AR69" s="111" t="s">
        <v>67</v>
      </c>
      <c r="AS69" s="111"/>
      <c r="AT69" s="111"/>
      <c r="AU69" s="111"/>
      <c r="AV69" s="111"/>
      <c r="AW69" s="22"/>
      <c r="AX69" s="108">
        <f>IF($X$69&lt;=$AN$69,"","NG")</f>
      </c>
      <c r="AY69" s="108"/>
      <c r="AZ69" s="108"/>
      <c r="BA69" s="108"/>
      <c r="BB69" s="108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145"/>
      <c r="BQ69" s="146"/>
      <c r="BR69" s="146"/>
      <c r="BS69" s="146"/>
      <c r="BT69" s="146"/>
      <c r="BU69" s="146"/>
      <c r="BV69" s="146"/>
      <c r="BW69" s="146"/>
      <c r="BX69" s="146"/>
      <c r="BY69" s="146"/>
      <c r="BZ69" s="147"/>
      <c r="CA69" s="31"/>
      <c r="CB69" s="174" t="s">
        <v>75</v>
      </c>
      <c r="CC69" s="174"/>
      <c r="CD69" s="174"/>
      <c r="CE69" s="174"/>
      <c r="CF69" s="174"/>
      <c r="CG69" s="174"/>
      <c r="CH69" s="174"/>
      <c r="CI69" s="174"/>
      <c r="CJ69" s="174"/>
      <c r="CK69" s="174"/>
      <c r="CL69" s="174"/>
      <c r="CM69" s="174"/>
      <c r="CN69" s="174"/>
      <c r="CO69" s="174"/>
      <c r="CP69" s="174"/>
      <c r="CQ69" s="174"/>
      <c r="CR69" s="174"/>
      <c r="CS69" s="174"/>
      <c r="CT69" s="174"/>
      <c r="CU69" s="174"/>
      <c r="CV69" s="30"/>
      <c r="CW69" s="175">
        <v>4.25</v>
      </c>
      <c r="CX69" s="176"/>
      <c r="CY69" s="176"/>
      <c r="CZ69" s="176"/>
      <c r="DA69" s="176"/>
      <c r="DB69" s="155" t="s">
        <v>73</v>
      </c>
      <c r="DC69" s="155"/>
      <c r="DD69" s="155"/>
      <c r="DE69" s="155"/>
      <c r="DF69" s="156"/>
      <c r="DG69" s="22"/>
      <c r="DH69" s="22"/>
      <c r="DI69" s="22"/>
      <c r="DJ69" s="22"/>
      <c r="DK69" s="22"/>
      <c r="DL69" s="22"/>
      <c r="DM69" s="22"/>
      <c r="DN69" s="22"/>
      <c r="DO69" s="22"/>
      <c r="DP69" s="22"/>
      <c r="DQ69" s="22"/>
      <c r="DR69" s="22"/>
      <c r="DS69" s="22"/>
      <c r="DT69" s="22"/>
      <c r="DU69" s="22"/>
      <c r="DV69" s="22"/>
      <c r="DW69" s="22"/>
      <c r="DX69" s="22"/>
      <c r="DY69" s="22"/>
      <c r="DZ69" s="22"/>
      <c r="EA69" s="22"/>
      <c r="EB69" s="22"/>
      <c r="EC69" s="22"/>
      <c r="ED69" s="22"/>
      <c r="EE69" s="22"/>
      <c r="EF69" s="22"/>
      <c r="EG69" s="22"/>
      <c r="EH69" s="22"/>
      <c r="EI69" s="22"/>
      <c r="EJ69" s="22"/>
      <c r="EK69" s="22"/>
      <c r="EL69" s="22"/>
      <c r="EM69" s="22"/>
      <c r="EN69" s="22"/>
      <c r="EO69" s="22"/>
      <c r="EP69" s="22"/>
      <c r="EQ69" s="22"/>
      <c r="ER69" s="22"/>
      <c r="ES69" s="22"/>
      <c r="ET69" s="22"/>
      <c r="EU69" s="22"/>
      <c r="EV69" s="22"/>
      <c r="EW69" s="22"/>
      <c r="EX69" s="22"/>
      <c r="EY69" s="22"/>
      <c r="EZ69" s="22"/>
      <c r="FA69" s="22"/>
      <c r="FB69" s="22"/>
      <c r="FC69" s="22"/>
      <c r="FD69" s="22"/>
      <c r="FE69" s="22"/>
      <c r="FF69" s="22"/>
      <c r="FG69" s="22"/>
      <c r="FH69" s="22"/>
      <c r="FI69" s="22"/>
      <c r="FJ69" s="22"/>
      <c r="FK69" s="22"/>
      <c r="FL69" s="22"/>
      <c r="FM69" s="22"/>
      <c r="FN69" s="22"/>
      <c r="FO69" s="22"/>
      <c r="FP69" s="22"/>
      <c r="FQ69" s="22"/>
      <c r="FR69" s="22"/>
      <c r="FS69" s="22"/>
      <c r="FT69" s="22"/>
      <c r="FU69" s="22"/>
      <c r="FV69" s="22"/>
      <c r="FW69" s="22"/>
      <c r="FX69" s="22"/>
      <c r="FY69" s="22"/>
      <c r="FZ69" s="22"/>
      <c r="GA69" s="22"/>
      <c r="GB69" s="22"/>
      <c r="GC69" s="22"/>
      <c r="GD69" s="22"/>
      <c r="GE69" s="22"/>
      <c r="GF69" s="22"/>
      <c r="GG69" s="22"/>
      <c r="GH69" s="22"/>
      <c r="GI69" s="22"/>
      <c r="GJ69" s="22"/>
      <c r="GK69" s="22"/>
    </row>
    <row r="70" spans="1:193" ht="13.5">
      <c r="A70" s="22"/>
      <c r="B70" s="22"/>
      <c r="C70" s="111"/>
      <c r="D70" s="111"/>
      <c r="E70" s="111"/>
      <c r="F70" s="111"/>
      <c r="G70" s="113" t="s">
        <v>74</v>
      </c>
      <c r="H70" s="113"/>
      <c r="I70" s="113"/>
      <c r="J70" s="111"/>
      <c r="K70" s="111"/>
      <c r="L70" s="173">
        <f>VLOOKUP($O$57,$BE$61:$BK$67,6,FALSE)</f>
        <v>31360</v>
      </c>
      <c r="M70" s="173"/>
      <c r="N70" s="173"/>
      <c r="O70" s="173"/>
      <c r="P70" s="173"/>
      <c r="Q70" s="173"/>
      <c r="R70" s="173"/>
      <c r="S70" s="173"/>
      <c r="T70" s="173"/>
      <c r="U70" s="173"/>
      <c r="V70" s="111"/>
      <c r="W70" s="111"/>
      <c r="X70" s="121"/>
      <c r="Y70" s="121"/>
      <c r="Z70" s="121"/>
      <c r="AA70" s="121"/>
      <c r="AB70" s="111"/>
      <c r="AC70" s="111"/>
      <c r="AD70" s="111"/>
      <c r="AE70" s="111"/>
      <c r="AF70" s="111"/>
      <c r="AG70" s="151"/>
      <c r="AH70" s="151"/>
      <c r="AI70" s="111"/>
      <c r="AJ70" s="111"/>
      <c r="AK70" s="111"/>
      <c r="AL70" s="111"/>
      <c r="AM70" s="111"/>
      <c r="AN70" s="134"/>
      <c r="AO70" s="134"/>
      <c r="AP70" s="134"/>
      <c r="AQ70" s="134"/>
      <c r="AR70" s="111"/>
      <c r="AS70" s="111"/>
      <c r="AT70" s="111"/>
      <c r="AU70" s="111"/>
      <c r="AV70" s="111"/>
      <c r="AW70" s="22"/>
      <c r="AX70" s="108"/>
      <c r="AY70" s="108"/>
      <c r="AZ70" s="108"/>
      <c r="BA70" s="108"/>
      <c r="BB70" s="108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178" t="s">
        <v>76</v>
      </c>
      <c r="BQ70" s="155"/>
      <c r="BR70" s="155"/>
      <c r="BS70" s="155"/>
      <c r="BT70" s="155"/>
      <c r="BU70" s="155"/>
      <c r="BV70" s="155"/>
      <c r="BW70" s="155"/>
      <c r="BX70" s="155"/>
      <c r="BY70" s="155"/>
      <c r="BZ70" s="156"/>
      <c r="CA70" s="28"/>
      <c r="CB70" s="155" t="s">
        <v>77</v>
      </c>
      <c r="CC70" s="155"/>
      <c r="CD70" s="155"/>
      <c r="CE70" s="155"/>
      <c r="CF70" s="155"/>
      <c r="CG70" s="155"/>
      <c r="CH70" s="155"/>
      <c r="CI70" s="155"/>
      <c r="CJ70" s="155"/>
      <c r="CK70" s="155"/>
      <c r="CL70" s="155"/>
      <c r="CM70" s="155"/>
      <c r="CN70" s="155"/>
      <c r="CO70" s="155"/>
      <c r="CP70" s="155"/>
      <c r="CQ70" s="155"/>
      <c r="CR70" s="155"/>
      <c r="CS70" s="155"/>
      <c r="CT70" s="155"/>
      <c r="CU70" s="155"/>
      <c r="CV70" s="32"/>
      <c r="CW70" s="175">
        <v>4.9</v>
      </c>
      <c r="CX70" s="176"/>
      <c r="CY70" s="176"/>
      <c r="CZ70" s="176"/>
      <c r="DA70" s="176"/>
      <c r="DB70" s="155" t="s">
        <v>73</v>
      </c>
      <c r="DC70" s="155"/>
      <c r="DD70" s="155"/>
      <c r="DE70" s="155"/>
      <c r="DF70" s="156"/>
      <c r="DG70" s="22"/>
      <c r="DH70" s="22"/>
      <c r="DI70" s="22"/>
      <c r="DJ70" s="22"/>
      <c r="DK70" s="22"/>
      <c r="DL70" s="22"/>
      <c r="DM70" s="22"/>
      <c r="DN70" s="22"/>
      <c r="DO70" s="22"/>
      <c r="DP70" s="22"/>
      <c r="DQ70" s="22"/>
      <c r="DR70" s="22"/>
      <c r="DS70" s="22"/>
      <c r="DT70" s="22"/>
      <c r="DU70" s="22"/>
      <c r="DV70" s="22"/>
      <c r="DW70" s="22"/>
      <c r="DX70" s="22"/>
      <c r="DY70" s="22"/>
      <c r="DZ70" s="22"/>
      <c r="EA70" s="22"/>
      <c r="EB70" s="22"/>
      <c r="EC70" s="22"/>
      <c r="ED70" s="22"/>
      <c r="EE70" s="22"/>
      <c r="EF70" s="22"/>
      <c r="EG70" s="22"/>
      <c r="EH70" s="22"/>
      <c r="EI70" s="22"/>
      <c r="EJ70" s="22"/>
      <c r="EK70" s="22"/>
      <c r="EL70" s="22"/>
      <c r="EM70" s="22"/>
      <c r="EN70" s="22"/>
      <c r="EO70" s="22"/>
      <c r="EP70" s="22"/>
      <c r="EQ70" s="22"/>
      <c r="ER70" s="22"/>
      <c r="ES70" s="22"/>
      <c r="ET70" s="22"/>
      <c r="EU70" s="22"/>
      <c r="EV70" s="22"/>
      <c r="EW70" s="22"/>
      <c r="EX70" s="22"/>
      <c r="EY70" s="22"/>
      <c r="EZ70" s="22"/>
      <c r="FA70" s="22"/>
      <c r="FB70" s="22"/>
      <c r="FC70" s="22"/>
      <c r="FD70" s="22"/>
      <c r="FE70" s="22"/>
      <c r="FF70" s="22"/>
      <c r="FG70" s="22"/>
      <c r="FH70" s="22"/>
      <c r="FI70" s="22"/>
      <c r="FJ70" s="22"/>
      <c r="FK70" s="22"/>
      <c r="FL70" s="22"/>
      <c r="FM70" s="22"/>
      <c r="FN70" s="22"/>
      <c r="FO70" s="22"/>
      <c r="FP70" s="22"/>
      <c r="FQ70" s="22"/>
      <c r="FR70" s="22"/>
      <c r="FS70" s="22"/>
      <c r="FT70" s="22"/>
      <c r="FU70" s="22"/>
      <c r="FV70" s="22"/>
      <c r="FW70" s="22"/>
      <c r="FX70" s="22"/>
      <c r="FY70" s="22"/>
      <c r="FZ70" s="22"/>
      <c r="GA70" s="22"/>
      <c r="GB70" s="22"/>
      <c r="GC70" s="22"/>
      <c r="GD70" s="22"/>
      <c r="GE70" s="22"/>
      <c r="GF70" s="22"/>
      <c r="GG70" s="22"/>
      <c r="GH70" s="22"/>
      <c r="GI70" s="22"/>
      <c r="GJ70" s="22"/>
      <c r="GK70" s="22"/>
    </row>
    <row r="71" spans="1:193" ht="13.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8"/>
      <c r="AS71" s="28"/>
      <c r="AT71" s="28"/>
      <c r="AU71" s="28"/>
      <c r="AV71" s="28"/>
      <c r="AW71" s="28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178" t="s">
        <v>78</v>
      </c>
      <c r="BQ71" s="155"/>
      <c r="BR71" s="155"/>
      <c r="BS71" s="155"/>
      <c r="BT71" s="155"/>
      <c r="BU71" s="155"/>
      <c r="BV71" s="155"/>
      <c r="BW71" s="155"/>
      <c r="BX71" s="155"/>
      <c r="BY71" s="155"/>
      <c r="BZ71" s="156"/>
      <c r="CA71" s="35"/>
      <c r="CB71" s="155" t="s">
        <v>79</v>
      </c>
      <c r="CC71" s="155"/>
      <c r="CD71" s="155"/>
      <c r="CE71" s="155"/>
      <c r="CF71" s="155"/>
      <c r="CG71" s="155"/>
      <c r="CH71" s="155"/>
      <c r="CI71" s="155"/>
      <c r="CJ71" s="155"/>
      <c r="CK71" s="155"/>
      <c r="CL71" s="155"/>
      <c r="CM71" s="155"/>
      <c r="CN71" s="155"/>
      <c r="CO71" s="155"/>
      <c r="CP71" s="155"/>
      <c r="CQ71" s="155"/>
      <c r="CR71" s="155"/>
      <c r="CS71" s="155"/>
      <c r="CT71" s="155"/>
      <c r="CU71" s="155"/>
      <c r="CV71" s="46"/>
      <c r="CW71" s="175">
        <v>3.48</v>
      </c>
      <c r="CX71" s="176"/>
      <c r="CY71" s="176"/>
      <c r="CZ71" s="176"/>
      <c r="DA71" s="176"/>
      <c r="DB71" s="155" t="s">
        <v>73</v>
      </c>
      <c r="DC71" s="155"/>
      <c r="DD71" s="155"/>
      <c r="DE71" s="155"/>
      <c r="DF71" s="156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</row>
    <row r="72" spans="1:193" ht="13.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139" t="s">
        <v>81</v>
      </c>
      <c r="BQ72" s="140"/>
      <c r="BR72" s="140"/>
      <c r="BS72" s="140"/>
      <c r="BT72" s="140"/>
      <c r="BU72" s="140"/>
      <c r="BV72" s="140"/>
      <c r="BW72" s="140"/>
      <c r="BX72" s="140"/>
      <c r="BY72" s="140"/>
      <c r="BZ72" s="141"/>
      <c r="CA72" s="28"/>
      <c r="CB72" s="155" t="s">
        <v>82</v>
      </c>
      <c r="CC72" s="155"/>
      <c r="CD72" s="155"/>
      <c r="CE72" s="155"/>
      <c r="CF72" s="155"/>
      <c r="CG72" s="155"/>
      <c r="CH72" s="155"/>
      <c r="CI72" s="155"/>
      <c r="CJ72" s="155"/>
      <c r="CK72" s="155"/>
      <c r="CL72" s="155"/>
      <c r="CM72" s="155"/>
      <c r="CN72" s="155"/>
      <c r="CO72" s="155"/>
      <c r="CP72" s="155"/>
      <c r="CQ72" s="155"/>
      <c r="CR72" s="155"/>
      <c r="CS72" s="155"/>
      <c r="CT72" s="155"/>
      <c r="CU72" s="155"/>
      <c r="CV72" s="32"/>
      <c r="CW72" s="175">
        <v>2.06</v>
      </c>
      <c r="CX72" s="176"/>
      <c r="CY72" s="176"/>
      <c r="CZ72" s="176"/>
      <c r="DA72" s="176"/>
      <c r="DB72" s="155" t="s">
        <v>73</v>
      </c>
      <c r="DC72" s="155"/>
      <c r="DD72" s="155"/>
      <c r="DE72" s="155"/>
      <c r="DF72" s="156"/>
      <c r="DG72" s="22"/>
      <c r="DH72" s="22"/>
      <c r="DI72" s="22"/>
      <c r="DJ72" s="22"/>
      <c r="DK72" s="22"/>
      <c r="DL72" s="22"/>
      <c r="DM72" s="22"/>
      <c r="DN72" s="22"/>
      <c r="DO72" s="22"/>
      <c r="DP72" s="22"/>
      <c r="DQ72" s="22"/>
      <c r="DR72" s="22"/>
      <c r="DS72" s="22"/>
      <c r="DT72" s="22"/>
      <c r="DU72" s="22"/>
      <c r="DV72" s="22"/>
      <c r="DW72" s="22"/>
      <c r="DX72" s="22"/>
      <c r="DY72" s="22"/>
      <c r="DZ72" s="22"/>
      <c r="EA72" s="22"/>
      <c r="EB72" s="22"/>
      <c r="EC72" s="22"/>
      <c r="ED72" s="22"/>
      <c r="EE72" s="22"/>
      <c r="EF72" s="22"/>
      <c r="EG72" s="22"/>
      <c r="EH72" s="22"/>
      <c r="EI72" s="22"/>
      <c r="EJ72" s="22"/>
      <c r="EK72" s="22"/>
      <c r="EL72" s="22"/>
      <c r="EM72" s="22"/>
      <c r="EN72" s="22"/>
      <c r="EO72" s="22"/>
      <c r="EP72" s="22"/>
      <c r="EQ72" s="22"/>
      <c r="ER72" s="22"/>
      <c r="ES72" s="22"/>
      <c r="ET72" s="22"/>
      <c r="EU72" s="22"/>
      <c r="EV72" s="22"/>
      <c r="EW72" s="22"/>
      <c r="EX72" s="22"/>
      <c r="EY72" s="22"/>
      <c r="EZ72" s="22"/>
      <c r="FA72" s="22"/>
      <c r="FB72" s="22"/>
      <c r="FC72" s="22"/>
      <c r="FD72" s="22"/>
      <c r="FE72" s="22"/>
      <c r="FF72" s="22"/>
      <c r="FG72" s="22"/>
      <c r="FH72" s="22"/>
      <c r="FI72" s="22"/>
      <c r="FJ72" s="22"/>
      <c r="FK72" s="22"/>
      <c r="FL72" s="22"/>
      <c r="FM72" s="22"/>
      <c r="FN72" s="22"/>
      <c r="FO72" s="22"/>
      <c r="FP72" s="22"/>
      <c r="FQ72" s="22"/>
      <c r="FR72" s="22"/>
      <c r="FS72" s="22"/>
      <c r="FT72" s="22"/>
      <c r="FU72" s="22"/>
      <c r="FV72" s="22"/>
      <c r="FW72" s="22"/>
      <c r="FX72" s="22"/>
      <c r="FY72" s="22"/>
      <c r="FZ72" s="22"/>
      <c r="GA72" s="22"/>
      <c r="GB72" s="22"/>
      <c r="GC72" s="22"/>
      <c r="GD72" s="22"/>
      <c r="GE72" s="22"/>
      <c r="GF72" s="22"/>
      <c r="GG72" s="22"/>
      <c r="GH72" s="22"/>
      <c r="GI72" s="22"/>
      <c r="GJ72" s="22"/>
      <c r="GK72" s="22"/>
    </row>
    <row r="73" spans="1:193" ht="13.5">
      <c r="A73" s="22"/>
      <c r="B73" s="22"/>
      <c r="C73" s="26" t="s">
        <v>5</v>
      </c>
      <c r="D73" s="22"/>
      <c r="E73" s="22"/>
      <c r="F73" s="22" t="s">
        <v>80</v>
      </c>
      <c r="G73" s="22"/>
      <c r="H73" s="22"/>
      <c r="I73" s="22"/>
      <c r="J73" s="22"/>
      <c r="K73" s="22"/>
      <c r="L73" s="22"/>
      <c r="M73" s="22"/>
      <c r="N73" s="117" t="s">
        <v>163</v>
      </c>
      <c r="O73" s="117"/>
      <c r="P73" s="117"/>
      <c r="Q73" s="117"/>
      <c r="R73" s="117"/>
      <c r="S73" s="117"/>
      <c r="T73" s="117"/>
      <c r="U73" s="117"/>
      <c r="V73" s="117"/>
      <c r="W73" s="117"/>
      <c r="X73" s="117"/>
      <c r="Y73" s="117"/>
      <c r="Z73" s="117"/>
      <c r="AA73" s="117"/>
      <c r="AB73" s="117"/>
      <c r="AC73" s="117"/>
      <c r="AD73" s="117"/>
      <c r="AE73" s="117"/>
      <c r="AF73" s="117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" t="s">
        <v>135</v>
      </c>
      <c r="BF73" s="2" t="s">
        <v>136</v>
      </c>
      <c r="BG73" s="2" t="s">
        <v>137</v>
      </c>
      <c r="BH73" s="2" t="s">
        <v>138</v>
      </c>
      <c r="BI73" s="2" t="s">
        <v>139</v>
      </c>
      <c r="BJ73" s="2" t="s">
        <v>140</v>
      </c>
      <c r="BK73" s="2" t="s">
        <v>141</v>
      </c>
      <c r="BL73" s="2" t="s">
        <v>142</v>
      </c>
      <c r="BM73" s="2"/>
      <c r="BN73" s="22"/>
      <c r="BO73" s="22"/>
      <c r="BP73" s="142"/>
      <c r="BQ73" s="143"/>
      <c r="BR73" s="143"/>
      <c r="BS73" s="143"/>
      <c r="BT73" s="143"/>
      <c r="BU73" s="143"/>
      <c r="BV73" s="143"/>
      <c r="BW73" s="143"/>
      <c r="BX73" s="143"/>
      <c r="BY73" s="143"/>
      <c r="BZ73" s="144"/>
      <c r="CA73" s="35"/>
      <c r="CB73" s="155" t="s">
        <v>83</v>
      </c>
      <c r="CC73" s="155"/>
      <c r="CD73" s="155"/>
      <c r="CE73" s="155"/>
      <c r="CF73" s="155"/>
      <c r="CG73" s="155"/>
      <c r="CH73" s="155"/>
      <c r="CI73" s="155"/>
      <c r="CJ73" s="155"/>
      <c r="CK73" s="155"/>
      <c r="CL73" s="155"/>
      <c r="CM73" s="155"/>
      <c r="CN73" s="155"/>
      <c r="CO73" s="155"/>
      <c r="CP73" s="155"/>
      <c r="CQ73" s="155"/>
      <c r="CR73" s="155"/>
      <c r="CS73" s="155"/>
      <c r="CT73" s="155"/>
      <c r="CU73" s="155"/>
      <c r="CV73" s="46"/>
      <c r="CW73" s="175">
        <v>2.94</v>
      </c>
      <c r="CX73" s="176"/>
      <c r="CY73" s="176"/>
      <c r="CZ73" s="176"/>
      <c r="DA73" s="176"/>
      <c r="DB73" s="155" t="s">
        <v>73</v>
      </c>
      <c r="DC73" s="155"/>
      <c r="DD73" s="155"/>
      <c r="DE73" s="155"/>
      <c r="DF73" s="156"/>
      <c r="DG73" s="22"/>
      <c r="DH73" s="22"/>
      <c r="DI73" s="22"/>
      <c r="DJ73" s="22"/>
      <c r="DK73" s="22"/>
      <c r="DL73" s="22"/>
      <c r="DM73" s="22"/>
      <c r="DN73" s="22"/>
      <c r="DO73" s="22"/>
      <c r="DP73" s="22"/>
      <c r="DQ73" s="22"/>
      <c r="DR73" s="22"/>
      <c r="DS73" s="22"/>
      <c r="DT73" s="22"/>
      <c r="DU73" s="22"/>
      <c r="DV73" s="22"/>
      <c r="DW73" s="22"/>
      <c r="DX73" s="22"/>
      <c r="DY73" s="22"/>
      <c r="DZ73" s="22"/>
      <c r="EA73" s="22"/>
      <c r="EB73" s="22"/>
      <c r="EC73" s="22"/>
      <c r="ED73" s="22"/>
      <c r="EE73" s="22"/>
      <c r="EF73" s="22"/>
      <c r="EG73" s="22"/>
      <c r="EH73" s="22"/>
      <c r="EI73" s="22"/>
      <c r="EJ73" s="22"/>
      <c r="EK73" s="22"/>
      <c r="EL73" s="22"/>
      <c r="EM73" s="22"/>
      <c r="EN73" s="22"/>
      <c r="EO73" s="22"/>
      <c r="EP73" s="22"/>
      <c r="EQ73" s="22"/>
      <c r="ER73" s="22"/>
      <c r="ES73" s="22"/>
      <c r="ET73" s="22"/>
      <c r="EU73" s="22"/>
      <c r="EV73" s="22"/>
      <c r="EW73" s="22"/>
      <c r="EX73" s="22"/>
      <c r="EY73" s="22"/>
      <c r="EZ73" s="22"/>
      <c r="FA73" s="22"/>
      <c r="FB73" s="22"/>
      <c r="FC73" s="22"/>
      <c r="FD73" s="22"/>
      <c r="FE73" s="22"/>
      <c r="FF73" s="22"/>
      <c r="FG73" s="22"/>
      <c r="FH73" s="22"/>
      <c r="FI73" s="22"/>
      <c r="FJ73" s="22"/>
      <c r="FK73" s="22"/>
      <c r="FL73" s="22"/>
      <c r="FM73" s="22"/>
      <c r="FN73" s="22"/>
      <c r="FO73" s="22"/>
      <c r="FP73" s="22"/>
      <c r="FQ73" s="22"/>
      <c r="FR73" s="22"/>
      <c r="FS73" s="22"/>
      <c r="FT73" s="22"/>
      <c r="FU73" s="22"/>
      <c r="FV73" s="22"/>
      <c r="FW73" s="22"/>
      <c r="FX73" s="22"/>
      <c r="FY73" s="22"/>
      <c r="FZ73" s="22"/>
      <c r="GA73" s="22"/>
      <c r="GB73" s="22"/>
      <c r="GC73" s="22"/>
      <c r="GD73" s="22"/>
      <c r="GE73" s="22"/>
      <c r="GF73" s="22"/>
      <c r="GG73" s="22"/>
      <c r="GH73" s="22"/>
      <c r="GI73" s="22"/>
      <c r="GJ73" s="22"/>
      <c r="GK73" s="22"/>
    </row>
    <row r="74" spans="1:193" ht="27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157" t="s">
        <v>170</v>
      </c>
      <c r="S74" s="157"/>
      <c r="T74" s="157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181" t="s">
        <v>143</v>
      </c>
      <c r="BF74" s="115" t="s">
        <v>144</v>
      </c>
      <c r="BG74" s="115" t="s">
        <v>145</v>
      </c>
      <c r="BH74" s="115" t="s">
        <v>146</v>
      </c>
      <c r="BI74" s="115" t="s">
        <v>164</v>
      </c>
      <c r="BJ74" s="115" t="s">
        <v>162</v>
      </c>
      <c r="BK74" s="115" t="s">
        <v>161</v>
      </c>
      <c r="BL74" s="115" t="s">
        <v>147</v>
      </c>
      <c r="BM74" s="23"/>
      <c r="BN74" s="22"/>
      <c r="BO74" s="22"/>
      <c r="BP74" s="145" t="s">
        <v>85</v>
      </c>
      <c r="BQ74" s="146"/>
      <c r="BR74" s="146"/>
      <c r="BS74" s="146"/>
      <c r="BT74" s="146"/>
      <c r="BU74" s="146"/>
      <c r="BV74" s="146"/>
      <c r="BW74" s="146"/>
      <c r="BX74" s="146"/>
      <c r="BY74" s="146"/>
      <c r="BZ74" s="147"/>
      <c r="CA74" s="31"/>
      <c r="CB74" s="155" t="s">
        <v>86</v>
      </c>
      <c r="CC74" s="155"/>
      <c r="CD74" s="155"/>
      <c r="CE74" s="155"/>
      <c r="CF74" s="155"/>
      <c r="CG74" s="155"/>
      <c r="CH74" s="155"/>
      <c r="CI74" s="155"/>
      <c r="CJ74" s="155"/>
      <c r="CK74" s="155"/>
      <c r="CL74" s="155"/>
      <c r="CM74" s="155"/>
      <c r="CN74" s="155"/>
      <c r="CO74" s="155"/>
      <c r="CP74" s="155"/>
      <c r="CQ74" s="155"/>
      <c r="CR74" s="155"/>
      <c r="CS74" s="155"/>
      <c r="CT74" s="155"/>
      <c r="CU74" s="155"/>
      <c r="CV74" s="30"/>
      <c r="CW74" s="175">
        <v>4.49</v>
      </c>
      <c r="CX74" s="176"/>
      <c r="CY74" s="176"/>
      <c r="CZ74" s="176"/>
      <c r="DA74" s="176"/>
      <c r="DB74" s="155" t="s">
        <v>73</v>
      </c>
      <c r="DC74" s="155"/>
      <c r="DD74" s="155"/>
      <c r="DE74" s="155"/>
      <c r="DF74" s="156"/>
      <c r="DG74" s="22"/>
      <c r="DH74" s="22"/>
      <c r="DI74" s="22"/>
      <c r="DJ74" s="22"/>
      <c r="DK74" s="22"/>
      <c r="DL74" s="22"/>
      <c r="DM74" s="22"/>
      <c r="DN74" s="22"/>
      <c r="DO74" s="22"/>
      <c r="DP74" s="22"/>
      <c r="DQ74" s="22"/>
      <c r="DR74" s="22"/>
      <c r="DS74" s="22"/>
      <c r="DT74" s="22"/>
      <c r="DU74" s="22"/>
      <c r="DV74" s="22"/>
      <c r="DW74" s="22"/>
      <c r="DX74" s="22"/>
      <c r="DY74" s="22"/>
      <c r="DZ74" s="22"/>
      <c r="EA74" s="22"/>
      <c r="EB74" s="22"/>
      <c r="EC74" s="22"/>
      <c r="ED74" s="22"/>
      <c r="EE74" s="22"/>
      <c r="EF74" s="22"/>
      <c r="EG74" s="22"/>
      <c r="EH74" s="22"/>
      <c r="EI74" s="22"/>
      <c r="EJ74" s="22"/>
      <c r="EK74" s="22"/>
      <c r="EL74" s="22"/>
      <c r="EM74" s="22"/>
      <c r="EN74" s="22"/>
      <c r="EO74" s="22"/>
      <c r="EP74" s="22"/>
      <c r="EQ74" s="22"/>
      <c r="ER74" s="22"/>
      <c r="ES74" s="22"/>
      <c r="ET74" s="22"/>
      <c r="EU74" s="22"/>
      <c r="EV74" s="22"/>
      <c r="EW74" s="22"/>
      <c r="EX74" s="22"/>
      <c r="EY74" s="22"/>
      <c r="EZ74" s="22"/>
      <c r="FA74" s="22"/>
      <c r="FB74" s="22"/>
      <c r="FC74" s="22"/>
      <c r="FD74" s="22"/>
      <c r="FE74" s="22"/>
      <c r="FF74" s="22"/>
      <c r="FG74" s="22"/>
      <c r="FH74" s="22"/>
      <c r="FI74" s="22"/>
      <c r="FJ74" s="22"/>
      <c r="FK74" s="22"/>
      <c r="FL74" s="22"/>
      <c r="FM74" s="22"/>
      <c r="FN74" s="22"/>
      <c r="FO74" s="22"/>
      <c r="FP74" s="22"/>
      <c r="FQ74" s="22"/>
      <c r="FR74" s="22"/>
      <c r="FS74" s="22"/>
      <c r="FT74" s="22"/>
      <c r="FU74" s="22"/>
      <c r="FV74" s="22"/>
      <c r="FW74" s="22"/>
      <c r="FX74" s="22"/>
      <c r="FY74" s="22"/>
      <c r="FZ74" s="22"/>
      <c r="GA74" s="22"/>
      <c r="GB74" s="22"/>
      <c r="GC74" s="22"/>
      <c r="GD74" s="22"/>
      <c r="GE74" s="22"/>
      <c r="GF74" s="22"/>
      <c r="GG74" s="22"/>
      <c r="GH74" s="22"/>
      <c r="GI74" s="22"/>
      <c r="GJ74" s="22"/>
      <c r="GK74" s="22"/>
    </row>
    <row r="75" spans="1:193" ht="13.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179" t="str">
        <f>$O$57</f>
        <v>合板足場板</v>
      </c>
      <c r="Z75" s="179"/>
      <c r="AA75" s="179"/>
      <c r="AB75" s="179"/>
      <c r="AC75" s="179"/>
      <c r="AD75" s="179"/>
      <c r="AE75" s="179"/>
      <c r="AF75" s="179"/>
      <c r="AG75" s="180">
        <v>3</v>
      </c>
      <c r="AH75" s="180"/>
      <c r="AI75" s="22" t="s">
        <v>84</v>
      </c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182"/>
      <c r="BF75" s="116"/>
      <c r="BG75" s="116"/>
      <c r="BH75" s="116"/>
      <c r="BI75" s="116"/>
      <c r="BJ75" s="116"/>
      <c r="BK75" s="116"/>
      <c r="BL75" s="116"/>
      <c r="BM75" s="23"/>
      <c r="BN75" s="22"/>
      <c r="BO75" s="22"/>
      <c r="BP75" s="178" t="s">
        <v>87</v>
      </c>
      <c r="BQ75" s="155"/>
      <c r="BR75" s="155"/>
      <c r="BS75" s="155"/>
      <c r="BT75" s="155"/>
      <c r="BU75" s="155"/>
      <c r="BV75" s="155"/>
      <c r="BW75" s="155"/>
      <c r="BX75" s="155"/>
      <c r="BY75" s="155"/>
      <c r="BZ75" s="155"/>
      <c r="CA75" s="155"/>
      <c r="CB75" s="155"/>
      <c r="CC75" s="155"/>
      <c r="CD75" s="155"/>
      <c r="CE75" s="155"/>
      <c r="CF75" s="155"/>
      <c r="CG75" s="155"/>
      <c r="CH75" s="155"/>
      <c r="CI75" s="155"/>
      <c r="CJ75" s="155"/>
      <c r="CK75" s="155"/>
      <c r="CL75" s="155"/>
      <c r="CM75" s="155"/>
      <c r="CN75" s="155"/>
      <c r="CO75" s="155"/>
      <c r="CP75" s="155"/>
      <c r="CQ75" s="155"/>
      <c r="CR75" s="155"/>
      <c r="CS75" s="155"/>
      <c r="CT75" s="155"/>
      <c r="CU75" s="155"/>
      <c r="CV75" s="156"/>
      <c r="CW75" s="183">
        <v>7.87</v>
      </c>
      <c r="CX75" s="176"/>
      <c r="CY75" s="176"/>
      <c r="CZ75" s="176"/>
      <c r="DA75" s="176"/>
      <c r="DB75" s="155" t="s">
        <v>73</v>
      </c>
      <c r="DC75" s="155"/>
      <c r="DD75" s="155"/>
      <c r="DE75" s="155"/>
      <c r="DF75" s="156"/>
      <c r="DG75" s="22"/>
      <c r="DH75" s="22"/>
      <c r="DI75" s="22"/>
      <c r="DJ75" s="22"/>
      <c r="DK75" s="22"/>
      <c r="DL75" s="22"/>
      <c r="DM75" s="22"/>
      <c r="DN75" s="22"/>
      <c r="DO75" s="22"/>
      <c r="DP75" s="22"/>
      <c r="DQ75" s="22"/>
      <c r="DR75" s="22"/>
      <c r="DS75" s="22"/>
      <c r="DT75" s="22"/>
      <c r="DU75" s="22"/>
      <c r="DV75" s="22"/>
      <c r="DW75" s="22"/>
      <c r="DX75" s="22"/>
      <c r="DY75" s="22"/>
      <c r="DZ75" s="22"/>
      <c r="EA75" s="22"/>
      <c r="EB75" s="22"/>
      <c r="EC75" s="22"/>
      <c r="ED75" s="22"/>
      <c r="EE75" s="22"/>
      <c r="EF75" s="22"/>
      <c r="EG75" s="22"/>
      <c r="EH75" s="22"/>
      <c r="EI75" s="22"/>
      <c r="EJ75" s="22"/>
      <c r="EK75" s="22"/>
      <c r="EL75" s="22"/>
      <c r="EM75" s="22"/>
      <c r="EN75" s="22"/>
      <c r="EO75" s="22"/>
      <c r="EP75" s="22"/>
      <c r="EQ75" s="22"/>
      <c r="ER75" s="22"/>
      <c r="ES75" s="22"/>
      <c r="ET75" s="22"/>
      <c r="EU75" s="22"/>
      <c r="EV75" s="22"/>
      <c r="EW75" s="22"/>
      <c r="EX75" s="22"/>
      <c r="EY75" s="22"/>
      <c r="EZ75" s="22"/>
      <c r="FA75" s="22"/>
      <c r="FB75" s="22"/>
      <c r="FC75" s="22"/>
      <c r="FD75" s="22"/>
      <c r="FE75" s="22"/>
      <c r="FF75" s="22"/>
      <c r="FG75" s="22"/>
      <c r="FH75" s="22"/>
      <c r="FI75" s="22"/>
      <c r="FJ75" s="22"/>
      <c r="FK75" s="22"/>
      <c r="FL75" s="22"/>
      <c r="FM75" s="22"/>
      <c r="FN75" s="22"/>
      <c r="FO75" s="22"/>
      <c r="FP75" s="22"/>
      <c r="FQ75" s="22"/>
      <c r="FR75" s="22"/>
      <c r="FS75" s="22"/>
      <c r="FT75" s="22"/>
      <c r="FU75" s="22"/>
      <c r="FV75" s="22"/>
      <c r="FW75" s="22"/>
      <c r="FX75" s="22"/>
      <c r="FY75" s="22"/>
      <c r="FZ75" s="22"/>
      <c r="GA75" s="22"/>
      <c r="GB75" s="22"/>
      <c r="GC75" s="22"/>
      <c r="GD75" s="22"/>
      <c r="GE75" s="22"/>
      <c r="GF75" s="22"/>
      <c r="GG75" s="22"/>
      <c r="GH75" s="22"/>
      <c r="GI75" s="22"/>
      <c r="GJ75" s="22"/>
      <c r="GK75" s="22"/>
    </row>
    <row r="76" spans="1:193" ht="15.7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3" t="s">
        <v>148</v>
      </c>
      <c r="BF76" s="4" t="s">
        <v>149</v>
      </c>
      <c r="BG76" s="5" t="s">
        <v>150</v>
      </c>
      <c r="BH76" s="6" t="s">
        <v>151</v>
      </c>
      <c r="BI76" s="5" t="s">
        <v>152</v>
      </c>
      <c r="BJ76" s="6" t="s">
        <v>152</v>
      </c>
      <c r="BK76" s="5" t="s">
        <v>153</v>
      </c>
      <c r="BL76" s="5" t="s">
        <v>151</v>
      </c>
      <c r="BM76" s="23"/>
      <c r="BN76" s="22"/>
      <c r="BO76" s="22"/>
      <c r="BP76" s="178" t="s">
        <v>88</v>
      </c>
      <c r="BQ76" s="155"/>
      <c r="BR76" s="155"/>
      <c r="BS76" s="155"/>
      <c r="BT76" s="155"/>
      <c r="BU76" s="155"/>
      <c r="BV76" s="155"/>
      <c r="BW76" s="155"/>
      <c r="BX76" s="155"/>
      <c r="BY76" s="155"/>
      <c r="BZ76" s="156"/>
      <c r="CA76" s="172" t="s">
        <v>89</v>
      </c>
      <c r="CB76" s="155"/>
      <c r="CC76" s="155"/>
      <c r="CD76" s="155"/>
      <c r="CE76" s="155"/>
      <c r="CF76" s="155"/>
      <c r="CG76" s="155"/>
      <c r="CH76" s="155"/>
      <c r="CI76" s="155"/>
      <c r="CJ76" s="155"/>
      <c r="CK76" s="155"/>
      <c r="CL76" s="155"/>
      <c r="CM76" s="155"/>
      <c r="CN76" s="155"/>
      <c r="CO76" s="155"/>
      <c r="CP76" s="155"/>
      <c r="CQ76" s="155"/>
      <c r="CR76" s="155"/>
      <c r="CS76" s="155"/>
      <c r="CT76" s="155"/>
      <c r="CU76" s="155"/>
      <c r="CV76" s="156"/>
      <c r="CW76" s="161">
        <v>596</v>
      </c>
      <c r="CX76" s="162"/>
      <c r="CY76" s="162"/>
      <c r="CZ76" s="162"/>
      <c r="DA76" s="162"/>
      <c r="DB76" s="155" t="s">
        <v>90</v>
      </c>
      <c r="DC76" s="155"/>
      <c r="DD76" s="155"/>
      <c r="DE76" s="155"/>
      <c r="DF76" s="156"/>
      <c r="DG76" s="22"/>
      <c r="DH76" s="22"/>
      <c r="DI76" s="22"/>
      <c r="DJ76" s="22"/>
      <c r="DK76" s="22"/>
      <c r="DL76" s="22"/>
      <c r="DM76" s="22"/>
      <c r="DN76" s="22"/>
      <c r="DO76" s="22"/>
      <c r="DP76" s="22"/>
      <c r="DQ76" s="22"/>
      <c r="DR76" s="22"/>
      <c r="DS76" s="22"/>
      <c r="DT76" s="22"/>
      <c r="DU76" s="22"/>
      <c r="DV76" s="22"/>
      <c r="DW76" s="22"/>
      <c r="DX76" s="22"/>
      <c r="DY76" s="22"/>
      <c r="DZ76" s="22"/>
      <c r="EA76" s="22"/>
      <c r="EB76" s="22"/>
      <c r="EC76" s="22"/>
      <c r="ED76" s="22"/>
      <c r="EE76" s="22"/>
      <c r="EF76" s="22"/>
      <c r="EG76" s="22"/>
      <c r="EH76" s="22"/>
      <c r="EI76" s="22"/>
      <c r="EJ76" s="22"/>
      <c r="EK76" s="22"/>
      <c r="EL76" s="22"/>
      <c r="EM76" s="22"/>
      <c r="EN76" s="22"/>
      <c r="EO76" s="22"/>
      <c r="EP76" s="22"/>
      <c r="EQ76" s="22"/>
      <c r="ER76" s="22"/>
      <c r="ES76" s="22"/>
      <c r="ET76" s="22"/>
      <c r="EU76" s="22"/>
      <c r="EV76" s="22"/>
      <c r="EW76" s="22"/>
      <c r="EX76" s="22"/>
      <c r="EY76" s="22"/>
      <c r="EZ76" s="22"/>
      <c r="FA76" s="22"/>
      <c r="FB76" s="22"/>
      <c r="FC76" s="22"/>
      <c r="FD76" s="22"/>
      <c r="FE76" s="22"/>
      <c r="FF76" s="22"/>
      <c r="FG76" s="22"/>
      <c r="FH76" s="22"/>
      <c r="FI76" s="22"/>
      <c r="FJ76" s="22"/>
      <c r="FK76" s="22"/>
      <c r="FL76" s="22"/>
      <c r="FM76" s="22"/>
      <c r="FN76" s="22"/>
      <c r="FO76" s="22"/>
      <c r="FP76" s="22"/>
      <c r="FQ76" s="22"/>
      <c r="FR76" s="22"/>
      <c r="FS76" s="22"/>
      <c r="FT76" s="22"/>
      <c r="FU76" s="22"/>
      <c r="FV76" s="22"/>
      <c r="FW76" s="22"/>
      <c r="FX76" s="22"/>
      <c r="FY76" s="22"/>
      <c r="FZ76" s="22"/>
      <c r="GA76" s="22"/>
      <c r="GB76" s="22"/>
      <c r="GC76" s="22"/>
      <c r="GD76" s="22"/>
      <c r="GE76" s="22"/>
      <c r="GF76" s="22"/>
      <c r="GG76" s="22"/>
      <c r="GH76" s="22"/>
      <c r="GI76" s="22"/>
      <c r="GJ76" s="22"/>
      <c r="GK76" s="22"/>
    </row>
    <row r="77" spans="1:193" ht="13.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47" t="s">
        <v>166</v>
      </c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19" t="s">
        <v>154</v>
      </c>
      <c r="BF77" s="7">
        <v>27</v>
      </c>
      <c r="BG77" s="8">
        <v>93200</v>
      </c>
      <c r="BH77" s="8">
        <v>3830</v>
      </c>
      <c r="BI77" s="7">
        <v>200000</v>
      </c>
      <c r="BJ77" s="9">
        <v>235</v>
      </c>
      <c r="BK77" s="10">
        <v>16.4</v>
      </c>
      <c r="BL77" s="10">
        <v>348.3</v>
      </c>
      <c r="BM77" s="23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2"/>
      <c r="DB77" s="22"/>
      <c r="DC77" s="22"/>
      <c r="DD77" s="22"/>
      <c r="DE77" s="22"/>
      <c r="DF77" s="22"/>
      <c r="DG77" s="22"/>
      <c r="DH77" s="22"/>
      <c r="DI77" s="22"/>
      <c r="DJ77" s="22"/>
      <c r="DK77" s="22"/>
      <c r="DL77" s="22"/>
      <c r="DM77" s="22"/>
      <c r="DN77" s="22"/>
      <c r="DO77" s="22"/>
      <c r="DP77" s="22"/>
      <c r="DQ77" s="22"/>
      <c r="DR77" s="22"/>
      <c r="DS77" s="22"/>
      <c r="DT77" s="22"/>
      <c r="DU77" s="22"/>
      <c r="DV77" s="22"/>
      <c r="DW77" s="22"/>
      <c r="DX77" s="22"/>
      <c r="DY77" s="22"/>
      <c r="DZ77" s="22"/>
      <c r="EA77" s="22"/>
      <c r="EB77" s="22"/>
      <c r="EC77" s="22"/>
      <c r="ED77" s="22"/>
      <c r="EE77" s="22"/>
      <c r="EF77" s="22"/>
      <c r="EG77" s="22"/>
      <c r="EH77" s="22"/>
      <c r="EI77" s="22"/>
      <c r="EJ77" s="22"/>
      <c r="EK77" s="22"/>
      <c r="EL77" s="22"/>
      <c r="EM77" s="22"/>
      <c r="EN77" s="22"/>
      <c r="EO77" s="22"/>
      <c r="EP77" s="22"/>
      <c r="EQ77" s="22"/>
      <c r="ER77" s="22"/>
      <c r="ES77" s="22"/>
      <c r="ET77" s="22"/>
      <c r="EU77" s="22"/>
      <c r="EV77" s="22"/>
      <c r="EW77" s="22"/>
      <c r="EX77" s="22"/>
      <c r="EY77" s="22"/>
      <c r="EZ77" s="22"/>
      <c r="FA77" s="22"/>
      <c r="FB77" s="22"/>
      <c r="FC77" s="22"/>
      <c r="FD77" s="22"/>
      <c r="FE77" s="22"/>
      <c r="FF77" s="22"/>
      <c r="FG77" s="22"/>
      <c r="FH77" s="22"/>
      <c r="FI77" s="22"/>
      <c r="FJ77" s="22"/>
      <c r="FK77" s="22"/>
      <c r="FL77" s="22"/>
      <c r="FM77" s="22"/>
      <c r="FN77" s="22"/>
      <c r="FO77" s="22"/>
      <c r="FP77" s="22"/>
      <c r="FQ77" s="22"/>
      <c r="FR77" s="22"/>
      <c r="FS77" s="22"/>
      <c r="FT77" s="22"/>
      <c r="FU77" s="22"/>
      <c r="FV77" s="22"/>
      <c r="FW77" s="22"/>
      <c r="FX77" s="22"/>
      <c r="FY77" s="22"/>
      <c r="FZ77" s="22"/>
      <c r="GA77" s="22"/>
      <c r="GB77" s="22"/>
      <c r="GC77" s="22"/>
      <c r="GD77" s="22"/>
      <c r="GE77" s="22"/>
      <c r="GF77" s="22"/>
      <c r="GG77" s="22"/>
      <c r="GH77" s="22"/>
      <c r="GI77" s="22"/>
      <c r="GJ77" s="22"/>
      <c r="GK77" s="22"/>
    </row>
    <row r="78" spans="1:193" ht="13.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0" t="s">
        <v>155</v>
      </c>
      <c r="BF78" s="11">
        <v>40</v>
      </c>
      <c r="BG78" s="12">
        <v>283000</v>
      </c>
      <c r="BH78" s="12">
        <v>9440</v>
      </c>
      <c r="BI78" s="11">
        <v>200000</v>
      </c>
      <c r="BJ78" s="13">
        <v>165</v>
      </c>
      <c r="BK78" s="14">
        <v>23.4</v>
      </c>
      <c r="BL78" s="14">
        <v>517.2</v>
      </c>
      <c r="BM78" s="23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  <c r="DA78" s="22"/>
      <c r="DB78" s="22"/>
      <c r="DC78" s="22"/>
      <c r="DD78" s="22"/>
      <c r="DE78" s="22"/>
      <c r="DF78" s="22"/>
      <c r="DG78" s="22"/>
      <c r="DH78" s="22"/>
      <c r="DI78" s="22"/>
      <c r="DJ78" s="22"/>
      <c r="DK78" s="22"/>
      <c r="DL78" s="22"/>
      <c r="DM78" s="22"/>
      <c r="DN78" s="22"/>
      <c r="DO78" s="22"/>
      <c r="DP78" s="22"/>
      <c r="DQ78" s="22"/>
      <c r="DR78" s="22"/>
      <c r="DS78" s="22"/>
      <c r="DT78" s="22"/>
      <c r="DU78" s="22"/>
      <c r="DV78" s="22"/>
      <c r="DW78" s="22"/>
      <c r="DX78" s="22"/>
      <c r="DY78" s="22"/>
      <c r="DZ78" s="22"/>
      <c r="EA78" s="22"/>
      <c r="EB78" s="22"/>
      <c r="EC78" s="22"/>
      <c r="ED78" s="22"/>
      <c r="EE78" s="22"/>
      <c r="EF78" s="22"/>
      <c r="EG78" s="22"/>
      <c r="EH78" s="22"/>
      <c r="EI78" s="22"/>
      <c r="EJ78" s="22"/>
      <c r="EK78" s="22"/>
      <c r="EL78" s="22"/>
      <c r="EM78" s="22"/>
      <c r="EN78" s="22"/>
      <c r="EO78" s="22"/>
      <c r="EP78" s="22"/>
      <c r="EQ78" s="22"/>
      <c r="ER78" s="22"/>
      <c r="ES78" s="22"/>
      <c r="ET78" s="22"/>
      <c r="EU78" s="22"/>
      <c r="EV78" s="22"/>
      <c r="EW78" s="22"/>
      <c r="EX78" s="22"/>
      <c r="EY78" s="22"/>
      <c r="EZ78" s="22"/>
      <c r="FA78" s="22"/>
      <c r="FB78" s="22"/>
      <c r="FC78" s="22"/>
      <c r="FD78" s="22"/>
      <c r="FE78" s="22"/>
      <c r="FF78" s="22"/>
      <c r="FG78" s="22"/>
      <c r="FH78" s="22"/>
      <c r="FI78" s="22"/>
      <c r="FJ78" s="22"/>
      <c r="FK78" s="22"/>
      <c r="FL78" s="22"/>
      <c r="FM78" s="22"/>
      <c r="FN78" s="22"/>
      <c r="FO78" s="22"/>
      <c r="FP78" s="22"/>
      <c r="FQ78" s="22"/>
      <c r="FR78" s="22"/>
      <c r="FS78" s="22"/>
      <c r="FT78" s="22"/>
      <c r="FU78" s="22"/>
      <c r="FV78" s="22"/>
      <c r="FW78" s="22"/>
      <c r="FX78" s="22"/>
      <c r="FY78" s="22"/>
      <c r="FZ78" s="22"/>
      <c r="GA78" s="22"/>
      <c r="GB78" s="22"/>
      <c r="GC78" s="22"/>
      <c r="GD78" s="22"/>
      <c r="GE78" s="22"/>
      <c r="GF78" s="22"/>
      <c r="GG78" s="22"/>
      <c r="GH78" s="22"/>
      <c r="GI78" s="22"/>
      <c r="GJ78" s="22"/>
      <c r="GK78" s="22"/>
    </row>
    <row r="79" spans="1:193" ht="13.5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0" t="s">
        <v>156</v>
      </c>
      <c r="BF79" s="11">
        <v>69</v>
      </c>
      <c r="BG79" s="12">
        <v>755000</v>
      </c>
      <c r="BH79" s="12">
        <v>20100</v>
      </c>
      <c r="BI79" s="11">
        <v>200000</v>
      </c>
      <c r="BJ79" s="13">
        <v>165</v>
      </c>
      <c r="BK79" s="14">
        <v>29.1</v>
      </c>
      <c r="BL79" s="14">
        <v>892.7</v>
      </c>
      <c r="BM79" s="23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22"/>
      <c r="CU79" s="22"/>
      <c r="CV79" s="22"/>
      <c r="CW79" s="22"/>
      <c r="CX79" s="22"/>
      <c r="CY79" s="22"/>
      <c r="CZ79" s="22"/>
      <c r="DA79" s="22"/>
      <c r="DB79" s="22"/>
      <c r="DC79" s="22"/>
      <c r="DD79" s="22"/>
      <c r="DE79" s="22"/>
      <c r="DF79" s="22"/>
      <c r="DG79" s="22"/>
      <c r="DH79" s="22"/>
      <c r="DI79" s="22"/>
      <c r="DJ79" s="22"/>
      <c r="DK79" s="22"/>
      <c r="DL79" s="22"/>
      <c r="DM79" s="22"/>
      <c r="DN79" s="22"/>
      <c r="DO79" s="22"/>
      <c r="DP79" s="22"/>
      <c r="DQ79" s="22"/>
      <c r="DR79" s="22"/>
      <c r="DS79" s="22"/>
      <c r="DT79" s="22"/>
      <c r="DU79" s="22"/>
      <c r="DV79" s="22"/>
      <c r="DW79" s="22"/>
      <c r="DX79" s="22"/>
      <c r="DY79" s="22"/>
      <c r="DZ79" s="22"/>
      <c r="EA79" s="22"/>
      <c r="EB79" s="22"/>
      <c r="EC79" s="22"/>
      <c r="ED79" s="22"/>
      <c r="EE79" s="22"/>
      <c r="EF79" s="22"/>
      <c r="EG79" s="22"/>
      <c r="EH79" s="22"/>
      <c r="EI79" s="22"/>
      <c r="EJ79" s="22"/>
      <c r="EK79" s="22"/>
      <c r="EL79" s="22"/>
      <c r="EM79" s="22"/>
      <c r="EN79" s="22"/>
      <c r="EO79" s="22"/>
      <c r="EP79" s="22"/>
      <c r="EQ79" s="22"/>
      <c r="ER79" s="22"/>
      <c r="ES79" s="22"/>
      <c r="ET79" s="22"/>
      <c r="EU79" s="22"/>
      <c r="EV79" s="22"/>
      <c r="EW79" s="22"/>
      <c r="EX79" s="22"/>
      <c r="EY79" s="22"/>
      <c r="EZ79" s="22"/>
      <c r="FA79" s="22"/>
      <c r="FB79" s="22"/>
      <c r="FC79" s="22"/>
      <c r="FD79" s="22"/>
      <c r="FE79" s="22"/>
      <c r="FF79" s="22"/>
      <c r="FG79" s="22"/>
      <c r="FH79" s="22"/>
      <c r="FI79" s="22"/>
      <c r="FJ79" s="22"/>
      <c r="FK79" s="22"/>
      <c r="FL79" s="22"/>
      <c r="FM79" s="22"/>
      <c r="FN79" s="22"/>
      <c r="FO79" s="22"/>
      <c r="FP79" s="22"/>
      <c r="FQ79" s="22"/>
      <c r="FR79" s="22"/>
      <c r="FS79" s="22"/>
      <c r="FT79" s="22"/>
      <c r="FU79" s="22"/>
      <c r="FV79" s="22"/>
      <c r="FW79" s="22"/>
      <c r="FX79" s="22"/>
      <c r="FY79" s="22"/>
      <c r="FZ79" s="22"/>
      <c r="GA79" s="22"/>
      <c r="GB79" s="22"/>
      <c r="GC79" s="22"/>
      <c r="GD79" s="22"/>
      <c r="GE79" s="22"/>
      <c r="GF79" s="22"/>
      <c r="GG79" s="22"/>
      <c r="GH79" s="22"/>
      <c r="GI79" s="22"/>
      <c r="GJ79" s="22"/>
      <c r="GK79" s="22"/>
    </row>
    <row r="80" spans="1:193" ht="13.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179">
        <f>$AT$21</f>
        <v>600</v>
      </c>
      <c r="R80" s="179"/>
      <c r="S80" s="179"/>
      <c r="T80" s="179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0" t="s">
        <v>157</v>
      </c>
      <c r="BF80" s="11">
        <v>93</v>
      </c>
      <c r="BG80" s="12">
        <v>1870000</v>
      </c>
      <c r="BH80" s="12">
        <v>37500</v>
      </c>
      <c r="BI80" s="11">
        <v>200000</v>
      </c>
      <c r="BJ80" s="13">
        <v>165</v>
      </c>
      <c r="BK80" s="14">
        <v>39.3</v>
      </c>
      <c r="BL80" s="11">
        <v>1213</v>
      </c>
      <c r="BM80" s="23"/>
      <c r="BN80" s="22"/>
      <c r="BO80" s="28" t="s">
        <v>91</v>
      </c>
      <c r="BP80" s="28"/>
      <c r="BQ80" s="28"/>
      <c r="BR80" s="28"/>
      <c r="BS80" s="28"/>
      <c r="BT80" s="28"/>
      <c r="BU80" s="28"/>
      <c r="BV80" s="28"/>
      <c r="BW80" s="28"/>
      <c r="BX80" s="28"/>
      <c r="BY80" s="28"/>
      <c r="BZ80" s="28"/>
      <c r="CA80" s="28"/>
      <c r="CB80" s="28"/>
      <c r="CC80" s="28"/>
      <c r="CD80" s="28"/>
      <c r="CE80" s="28"/>
      <c r="CF80" s="28"/>
      <c r="CG80" s="28"/>
      <c r="CH80" s="28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22"/>
      <c r="CU80" s="22"/>
      <c r="CV80" s="22"/>
      <c r="CW80" s="22"/>
      <c r="CX80" s="22"/>
      <c r="CY80" s="22"/>
      <c r="CZ80" s="22"/>
      <c r="DA80" s="22"/>
      <c r="DB80" s="22"/>
      <c r="DC80" s="22"/>
      <c r="DD80" s="22"/>
      <c r="DE80" s="22"/>
      <c r="DF80" s="22"/>
      <c r="DG80" s="22"/>
      <c r="DH80" s="22"/>
      <c r="DI80" s="22"/>
      <c r="DJ80" s="22"/>
      <c r="DK80" s="22"/>
      <c r="DL80" s="22"/>
      <c r="DM80" s="22"/>
      <c r="DN80" s="22"/>
      <c r="DO80" s="22"/>
      <c r="DP80" s="22"/>
      <c r="DQ80" s="22"/>
      <c r="DR80" s="22"/>
      <c r="DS80" s="22"/>
      <c r="DT80" s="22"/>
      <c r="DU80" s="22"/>
      <c r="DV80" s="22"/>
      <c r="DW80" s="22"/>
      <c r="DX80" s="22"/>
      <c r="DY80" s="22"/>
      <c r="DZ80" s="22"/>
      <c r="EA80" s="22"/>
      <c r="EB80" s="22"/>
      <c r="EC80" s="22"/>
      <c r="ED80" s="22"/>
      <c r="EE80" s="22"/>
      <c r="EF80" s="22"/>
      <c r="EG80" s="22"/>
      <c r="EH80" s="22"/>
      <c r="EI80" s="22"/>
      <c r="EJ80" s="22"/>
      <c r="EK80" s="22"/>
      <c r="EL80" s="22"/>
      <c r="EM80" s="22"/>
      <c r="EN80" s="22"/>
      <c r="EO80" s="22"/>
      <c r="EP80" s="22"/>
      <c r="EQ80" s="22"/>
      <c r="ER80" s="22"/>
      <c r="ES80" s="22"/>
      <c r="ET80" s="22"/>
      <c r="EU80" s="22"/>
      <c r="EV80" s="22"/>
      <c r="EW80" s="22"/>
      <c r="EX80" s="22"/>
      <c r="EY80" s="22"/>
      <c r="EZ80" s="22"/>
      <c r="FA80" s="22"/>
      <c r="FB80" s="22"/>
      <c r="FC80" s="22"/>
      <c r="FD80" s="22"/>
      <c r="FE80" s="22"/>
      <c r="FF80" s="22"/>
      <c r="FG80" s="22"/>
      <c r="FH80" s="22"/>
      <c r="FI80" s="22"/>
      <c r="FJ80" s="22"/>
      <c r="FK80" s="22"/>
      <c r="FL80" s="22"/>
      <c r="FM80" s="22"/>
      <c r="FN80" s="22"/>
      <c r="FO80" s="22"/>
      <c r="FP80" s="22"/>
      <c r="FQ80" s="22"/>
      <c r="FR80" s="22"/>
      <c r="FS80" s="22"/>
      <c r="FT80" s="22"/>
      <c r="FU80" s="22"/>
      <c r="FV80" s="22"/>
      <c r="FW80" s="22"/>
      <c r="FX80" s="22"/>
      <c r="FY80" s="22"/>
      <c r="FZ80" s="22"/>
      <c r="GA80" s="22"/>
      <c r="GB80" s="22"/>
      <c r="GC80" s="22"/>
      <c r="GD80" s="22"/>
      <c r="GE80" s="22"/>
      <c r="GF80" s="22"/>
      <c r="GG80" s="22"/>
      <c r="GH80" s="22"/>
      <c r="GI80" s="22"/>
      <c r="GJ80" s="22"/>
      <c r="GK80" s="22"/>
    </row>
    <row r="81" spans="1:193" ht="13.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0" t="s">
        <v>158</v>
      </c>
      <c r="BF81" s="11">
        <v>40</v>
      </c>
      <c r="BG81" s="12">
        <v>283000</v>
      </c>
      <c r="BH81" s="12">
        <v>9440</v>
      </c>
      <c r="BI81" s="11">
        <v>200000</v>
      </c>
      <c r="BJ81" s="13">
        <v>215</v>
      </c>
      <c r="BK81" s="14">
        <v>23.4</v>
      </c>
      <c r="BL81" s="14">
        <v>517.2</v>
      </c>
      <c r="BM81" s="23"/>
      <c r="BN81" s="22"/>
      <c r="BO81" s="184" t="s">
        <v>92</v>
      </c>
      <c r="BP81" s="174"/>
      <c r="BQ81" s="174"/>
      <c r="BR81" s="174"/>
      <c r="BS81" s="174"/>
      <c r="BT81" s="174"/>
      <c r="BU81" s="174"/>
      <c r="BV81" s="174"/>
      <c r="BW81" s="174"/>
      <c r="BX81" s="174"/>
      <c r="BY81" s="174"/>
      <c r="BZ81" s="174"/>
      <c r="CA81" s="174"/>
      <c r="CB81" s="174"/>
      <c r="CC81" s="174"/>
      <c r="CD81" s="174"/>
      <c r="CE81" s="174"/>
      <c r="CF81" s="174"/>
      <c r="CG81" s="185"/>
      <c r="CH81" s="186" t="s">
        <v>93</v>
      </c>
      <c r="CI81" s="174"/>
      <c r="CJ81" s="174"/>
      <c r="CK81" s="174"/>
      <c r="CL81" s="174"/>
      <c r="CM81" s="185"/>
      <c r="CN81" s="186" t="s">
        <v>94</v>
      </c>
      <c r="CO81" s="174"/>
      <c r="CP81" s="174"/>
      <c r="CQ81" s="174"/>
      <c r="CR81" s="174"/>
      <c r="CS81" s="185"/>
      <c r="CT81" s="186" t="s">
        <v>95</v>
      </c>
      <c r="CU81" s="174"/>
      <c r="CV81" s="174"/>
      <c r="CW81" s="174"/>
      <c r="CX81" s="174"/>
      <c r="CY81" s="185"/>
      <c r="CZ81" s="186" t="s">
        <v>58</v>
      </c>
      <c r="DA81" s="174"/>
      <c r="DB81" s="174"/>
      <c r="DC81" s="174"/>
      <c r="DD81" s="174"/>
      <c r="DE81" s="185"/>
      <c r="DF81" s="186" t="s">
        <v>63</v>
      </c>
      <c r="DG81" s="174"/>
      <c r="DH81" s="174"/>
      <c r="DI81" s="174"/>
      <c r="DJ81" s="174"/>
      <c r="DK81" s="185"/>
      <c r="DL81" s="22"/>
      <c r="DM81" s="22"/>
      <c r="DN81" s="22"/>
      <c r="DO81" s="22"/>
      <c r="DP81" s="22"/>
      <c r="DQ81" s="22"/>
      <c r="DR81" s="22"/>
      <c r="DS81" s="22"/>
      <c r="DT81" s="22"/>
      <c r="DU81" s="22"/>
      <c r="DV81" s="22"/>
      <c r="DW81" s="22"/>
      <c r="DX81" s="22"/>
      <c r="DY81" s="22"/>
      <c r="DZ81" s="22"/>
      <c r="EA81" s="22"/>
      <c r="EB81" s="22"/>
      <c r="EC81" s="22"/>
      <c r="ED81" s="22"/>
      <c r="EE81" s="22"/>
      <c r="EF81" s="22"/>
      <c r="EG81" s="22"/>
      <c r="EH81" s="22"/>
      <c r="EI81" s="22"/>
      <c r="EJ81" s="22"/>
      <c r="EK81" s="22"/>
      <c r="EL81" s="22"/>
      <c r="EM81" s="22"/>
      <c r="EN81" s="22"/>
      <c r="EO81" s="22"/>
      <c r="EP81" s="22"/>
      <c r="EQ81" s="22"/>
      <c r="ER81" s="22"/>
      <c r="ES81" s="22"/>
      <c r="ET81" s="22"/>
      <c r="EU81" s="22"/>
      <c r="EV81" s="22"/>
      <c r="EW81" s="22"/>
      <c r="EX81" s="22"/>
      <c r="EY81" s="22"/>
      <c r="EZ81" s="22"/>
      <c r="FA81" s="22"/>
      <c r="FB81" s="22"/>
      <c r="FC81" s="22"/>
      <c r="FD81" s="22"/>
      <c r="FE81" s="22"/>
      <c r="FF81" s="22"/>
      <c r="FG81" s="22"/>
      <c r="FH81" s="22"/>
      <c r="FI81" s="22"/>
      <c r="FJ81" s="22"/>
      <c r="FK81" s="22"/>
      <c r="FL81" s="22"/>
      <c r="FM81" s="22"/>
      <c r="FN81" s="22"/>
      <c r="FO81" s="22"/>
      <c r="FP81" s="22"/>
      <c r="FQ81" s="22"/>
      <c r="FR81" s="22"/>
      <c r="FS81" s="22"/>
      <c r="FT81" s="22"/>
      <c r="FU81" s="22"/>
      <c r="FV81" s="22"/>
      <c r="FW81" s="22"/>
      <c r="FX81" s="22"/>
      <c r="FY81" s="22"/>
      <c r="FZ81" s="22"/>
      <c r="GA81" s="22"/>
      <c r="GB81" s="22"/>
      <c r="GC81" s="22"/>
      <c r="GD81" s="22"/>
      <c r="GE81" s="22"/>
      <c r="GF81" s="22"/>
      <c r="GG81" s="22"/>
      <c r="GH81" s="22"/>
      <c r="GI81" s="22"/>
      <c r="GJ81" s="22"/>
      <c r="GK81" s="22"/>
    </row>
    <row r="82" spans="1:193" ht="13.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0" t="s">
        <v>159</v>
      </c>
      <c r="BF82" s="11">
        <v>69</v>
      </c>
      <c r="BG82" s="12">
        <v>755000</v>
      </c>
      <c r="BH82" s="12">
        <v>20100</v>
      </c>
      <c r="BI82" s="11">
        <v>200000</v>
      </c>
      <c r="BJ82" s="13">
        <v>215</v>
      </c>
      <c r="BK82" s="14">
        <v>29.1</v>
      </c>
      <c r="BL82" s="14">
        <v>892.7</v>
      </c>
      <c r="BM82" s="23"/>
      <c r="BN82" s="22"/>
      <c r="BO82" s="178" t="s">
        <v>96</v>
      </c>
      <c r="BP82" s="155"/>
      <c r="BQ82" s="155"/>
      <c r="BR82" s="155"/>
      <c r="BS82" s="155"/>
      <c r="BT82" s="155"/>
      <c r="BU82" s="155"/>
      <c r="BV82" s="155"/>
      <c r="BW82" s="155"/>
      <c r="BX82" s="155"/>
      <c r="BY82" s="155"/>
      <c r="BZ82" s="155"/>
      <c r="CA82" s="155"/>
      <c r="CB82" s="155" t="s">
        <v>97</v>
      </c>
      <c r="CC82" s="155"/>
      <c r="CD82" s="155"/>
      <c r="CE82" s="155"/>
      <c r="CF82" s="155"/>
      <c r="CG82" s="156"/>
      <c r="CH82" s="187">
        <v>1050</v>
      </c>
      <c r="CI82" s="188"/>
      <c r="CJ82" s="188"/>
      <c r="CK82" s="188"/>
      <c r="CL82" s="188"/>
      <c r="CM82" s="188"/>
      <c r="CN82" s="188"/>
      <c r="CO82" s="188"/>
      <c r="CP82" s="188"/>
      <c r="CQ82" s="188"/>
      <c r="CR82" s="188"/>
      <c r="CS82" s="188"/>
      <c r="CT82" s="188"/>
      <c r="CU82" s="188"/>
      <c r="CV82" s="188"/>
      <c r="CW82" s="188"/>
      <c r="CX82" s="188"/>
      <c r="CY82" s="188"/>
      <c r="CZ82" s="188"/>
      <c r="DA82" s="188"/>
      <c r="DB82" s="188"/>
      <c r="DC82" s="188"/>
      <c r="DD82" s="188"/>
      <c r="DE82" s="188"/>
      <c r="DF82" s="188"/>
      <c r="DG82" s="188"/>
      <c r="DH82" s="188"/>
      <c r="DI82" s="188"/>
      <c r="DJ82" s="188"/>
      <c r="DK82" s="189"/>
      <c r="DL82" s="22"/>
      <c r="DM82" s="22"/>
      <c r="DN82" s="22"/>
      <c r="DO82" s="22"/>
      <c r="DP82" s="22"/>
      <c r="DQ82" s="22"/>
      <c r="DR82" s="22"/>
      <c r="DS82" s="22"/>
      <c r="DT82" s="22"/>
      <c r="DU82" s="22"/>
      <c r="DV82" s="22"/>
      <c r="DW82" s="22"/>
      <c r="DX82" s="22"/>
      <c r="DY82" s="22"/>
      <c r="DZ82" s="22"/>
      <c r="EA82" s="22"/>
      <c r="EB82" s="22"/>
      <c r="EC82" s="22"/>
      <c r="ED82" s="22"/>
      <c r="EE82" s="22"/>
      <c r="EF82" s="22"/>
      <c r="EG82" s="22"/>
      <c r="EH82" s="22"/>
      <c r="EI82" s="22"/>
      <c r="EJ82" s="22"/>
      <c r="EK82" s="22"/>
      <c r="EL82" s="22"/>
      <c r="EM82" s="22"/>
      <c r="EN82" s="22"/>
      <c r="EO82" s="22"/>
      <c r="EP82" s="22"/>
      <c r="EQ82" s="22"/>
      <c r="ER82" s="22"/>
      <c r="ES82" s="22"/>
      <c r="ET82" s="22"/>
      <c r="EU82" s="22"/>
      <c r="EV82" s="22"/>
      <c r="EW82" s="22"/>
      <c r="EX82" s="22"/>
      <c r="EY82" s="22"/>
      <c r="EZ82" s="22"/>
      <c r="FA82" s="22"/>
      <c r="FB82" s="22"/>
      <c r="FC82" s="22"/>
      <c r="FD82" s="22"/>
      <c r="FE82" s="22"/>
      <c r="FF82" s="22"/>
      <c r="FG82" s="22"/>
      <c r="FH82" s="22"/>
      <c r="FI82" s="22"/>
      <c r="FJ82" s="22"/>
      <c r="FK82" s="22"/>
      <c r="FL82" s="22"/>
      <c r="FM82" s="22"/>
      <c r="FN82" s="22"/>
      <c r="FO82" s="22"/>
      <c r="FP82" s="22"/>
      <c r="FQ82" s="22"/>
      <c r="FR82" s="22"/>
      <c r="FS82" s="22"/>
      <c r="FT82" s="22"/>
      <c r="FU82" s="22"/>
      <c r="FV82" s="22"/>
      <c r="FW82" s="22"/>
      <c r="FX82" s="22"/>
      <c r="FY82" s="22"/>
      <c r="FZ82" s="22"/>
      <c r="GA82" s="22"/>
      <c r="GB82" s="22"/>
      <c r="GC82" s="22"/>
      <c r="GD82" s="22"/>
      <c r="GE82" s="22"/>
      <c r="GF82" s="22"/>
      <c r="GG82" s="22"/>
      <c r="GH82" s="22"/>
      <c r="GI82" s="22"/>
      <c r="GJ82" s="22"/>
      <c r="GK82" s="22"/>
    </row>
    <row r="83" spans="1:193" ht="13.5">
      <c r="A83" s="22"/>
      <c r="B83" s="22"/>
      <c r="C83" s="22"/>
      <c r="D83" s="22"/>
      <c r="E83" s="22"/>
      <c r="F83" s="22"/>
      <c r="G83" s="22" t="s">
        <v>22</v>
      </c>
      <c r="H83" s="22"/>
      <c r="I83" s="22"/>
      <c r="J83" s="22"/>
      <c r="K83" s="22"/>
      <c r="L83" s="22"/>
      <c r="M83" s="22"/>
      <c r="N83" s="22"/>
      <c r="O83" s="22"/>
      <c r="P83" s="22"/>
      <c r="Q83" s="111" t="s">
        <v>24</v>
      </c>
      <c r="R83" s="111"/>
      <c r="S83" s="111" t="s">
        <v>25</v>
      </c>
      <c r="T83" s="111"/>
      <c r="U83" s="22"/>
      <c r="V83" s="151">
        <f>VLOOKUP($N$73,$BE$77:$BF$83,2,FALSE)</f>
        <v>27</v>
      </c>
      <c r="W83" s="151"/>
      <c r="X83" s="151"/>
      <c r="Y83" s="151"/>
      <c r="Z83" s="111" t="s">
        <v>21</v>
      </c>
      <c r="AA83" s="111"/>
      <c r="AB83" s="111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1" t="s">
        <v>160</v>
      </c>
      <c r="BF83" s="15">
        <v>93</v>
      </c>
      <c r="BG83" s="16">
        <v>1870000</v>
      </c>
      <c r="BH83" s="16">
        <v>37500</v>
      </c>
      <c r="BI83" s="15">
        <v>200000</v>
      </c>
      <c r="BJ83" s="17">
        <v>215</v>
      </c>
      <c r="BK83" s="18">
        <v>39.3</v>
      </c>
      <c r="BL83" s="15">
        <v>1213</v>
      </c>
      <c r="BM83" s="23"/>
      <c r="BN83" s="22"/>
      <c r="BO83" s="178" t="s">
        <v>98</v>
      </c>
      <c r="BP83" s="155"/>
      <c r="BQ83" s="155"/>
      <c r="BR83" s="155"/>
      <c r="BS83" s="155"/>
      <c r="BT83" s="155"/>
      <c r="BU83" s="155"/>
      <c r="BV83" s="155"/>
      <c r="BW83" s="155"/>
      <c r="BX83" s="155"/>
      <c r="BY83" s="155"/>
      <c r="BZ83" s="155"/>
      <c r="CA83" s="155"/>
      <c r="CB83" s="155" t="s">
        <v>41</v>
      </c>
      <c r="CC83" s="155"/>
      <c r="CD83" s="155"/>
      <c r="CE83" s="155"/>
      <c r="CF83" s="155"/>
      <c r="CG83" s="156"/>
      <c r="CH83" s="187">
        <v>44</v>
      </c>
      <c r="CI83" s="188"/>
      <c r="CJ83" s="188"/>
      <c r="CK83" s="188"/>
      <c r="CL83" s="188"/>
      <c r="CM83" s="189"/>
      <c r="CN83" s="187">
        <v>32</v>
      </c>
      <c r="CO83" s="188"/>
      <c r="CP83" s="188"/>
      <c r="CQ83" s="188"/>
      <c r="CR83" s="188"/>
      <c r="CS83" s="189"/>
      <c r="CT83" s="187">
        <v>44</v>
      </c>
      <c r="CU83" s="188"/>
      <c r="CV83" s="188"/>
      <c r="CW83" s="188"/>
      <c r="CX83" s="188"/>
      <c r="CY83" s="189"/>
      <c r="CZ83" s="187">
        <v>31</v>
      </c>
      <c r="DA83" s="188"/>
      <c r="DB83" s="188"/>
      <c r="DC83" s="188"/>
      <c r="DD83" s="188"/>
      <c r="DE83" s="189"/>
      <c r="DF83" s="187">
        <v>25</v>
      </c>
      <c r="DG83" s="188"/>
      <c r="DH83" s="188"/>
      <c r="DI83" s="188"/>
      <c r="DJ83" s="188"/>
      <c r="DK83" s="189"/>
      <c r="DL83" s="22"/>
      <c r="DM83" s="22"/>
      <c r="DN83" s="22"/>
      <c r="DO83" s="22"/>
      <c r="DP83" s="22"/>
      <c r="DQ83" s="22"/>
      <c r="DR83" s="22"/>
      <c r="DS83" s="22"/>
      <c r="DT83" s="22"/>
      <c r="DU83" s="22"/>
      <c r="DV83" s="22"/>
      <c r="DW83" s="22"/>
      <c r="DX83" s="22"/>
      <c r="DY83" s="22"/>
      <c r="DZ83" s="22"/>
      <c r="EA83" s="22"/>
      <c r="EB83" s="22"/>
      <c r="EC83" s="22"/>
      <c r="ED83" s="22"/>
      <c r="EE83" s="22"/>
      <c r="EF83" s="22"/>
      <c r="EG83" s="22"/>
      <c r="EH83" s="22"/>
      <c r="EI83" s="22"/>
      <c r="EJ83" s="22"/>
      <c r="EK83" s="22"/>
      <c r="EL83" s="22"/>
      <c r="EM83" s="22"/>
      <c r="EN83" s="22"/>
      <c r="EO83" s="22"/>
      <c r="EP83" s="22"/>
      <c r="EQ83" s="22"/>
      <c r="ER83" s="22"/>
      <c r="ES83" s="22"/>
      <c r="ET83" s="22"/>
      <c r="EU83" s="22"/>
      <c r="EV83" s="22"/>
      <c r="EW83" s="22"/>
      <c r="EX83" s="22"/>
      <c r="EY83" s="22"/>
      <c r="EZ83" s="22"/>
      <c r="FA83" s="22"/>
      <c r="FB83" s="22"/>
      <c r="FC83" s="22"/>
      <c r="FD83" s="22"/>
      <c r="FE83" s="22"/>
      <c r="FF83" s="22"/>
      <c r="FG83" s="22"/>
      <c r="FH83" s="22"/>
      <c r="FI83" s="22"/>
      <c r="FJ83" s="22"/>
      <c r="FK83" s="22"/>
      <c r="FL83" s="22"/>
      <c r="FM83" s="22"/>
      <c r="FN83" s="22"/>
      <c r="FO83" s="22"/>
      <c r="FP83" s="22"/>
      <c r="FQ83" s="22"/>
      <c r="FR83" s="22"/>
      <c r="FS83" s="22"/>
      <c r="FT83" s="22"/>
      <c r="FU83" s="22"/>
      <c r="FV83" s="22"/>
      <c r="FW83" s="22"/>
      <c r="FX83" s="22"/>
      <c r="FY83" s="22"/>
      <c r="FZ83" s="22"/>
      <c r="GA83" s="22"/>
      <c r="GB83" s="22"/>
      <c r="GC83" s="22"/>
      <c r="GD83" s="22"/>
      <c r="GE83" s="22"/>
      <c r="GF83" s="22"/>
      <c r="GG83" s="22"/>
      <c r="GH83" s="22"/>
      <c r="GI83" s="22"/>
      <c r="GJ83" s="22"/>
      <c r="GK83" s="22"/>
    </row>
    <row r="84" spans="1:193" ht="15.75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111"/>
      <c r="R84" s="111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3"/>
      <c r="BF84" s="22"/>
      <c r="BG84" s="22"/>
      <c r="BH84" s="22"/>
      <c r="BI84" s="22"/>
      <c r="BJ84" s="22"/>
      <c r="BK84" s="22"/>
      <c r="BL84" s="22"/>
      <c r="BM84" s="22"/>
      <c r="BN84" s="22"/>
      <c r="BO84" s="178" t="s">
        <v>101</v>
      </c>
      <c r="BP84" s="155"/>
      <c r="BQ84" s="155"/>
      <c r="BR84" s="155"/>
      <c r="BS84" s="155"/>
      <c r="BT84" s="155"/>
      <c r="BU84" s="155"/>
      <c r="BV84" s="155"/>
      <c r="BW84" s="155"/>
      <c r="BX84" s="155"/>
      <c r="BY84" s="155"/>
      <c r="BZ84" s="155"/>
      <c r="CA84" s="155"/>
      <c r="CB84" s="190" t="s">
        <v>44</v>
      </c>
      <c r="CC84" s="190"/>
      <c r="CD84" s="190"/>
      <c r="CE84" s="190"/>
      <c r="CF84" s="190"/>
      <c r="CG84" s="191"/>
      <c r="CH84" s="192">
        <v>16.2</v>
      </c>
      <c r="CI84" s="193"/>
      <c r="CJ84" s="193"/>
      <c r="CK84" s="193"/>
      <c r="CL84" s="193"/>
      <c r="CM84" s="194"/>
      <c r="CN84" s="192">
        <v>10.3</v>
      </c>
      <c r="CO84" s="193"/>
      <c r="CP84" s="193"/>
      <c r="CQ84" s="193"/>
      <c r="CR84" s="193"/>
      <c r="CS84" s="194"/>
      <c r="CT84" s="192">
        <v>13.2</v>
      </c>
      <c r="CU84" s="193"/>
      <c r="CV84" s="193"/>
      <c r="CW84" s="193"/>
      <c r="CX84" s="193"/>
      <c r="CY84" s="194"/>
      <c r="CZ84" s="192">
        <v>185</v>
      </c>
      <c r="DA84" s="193"/>
      <c r="DB84" s="193"/>
      <c r="DC84" s="193"/>
      <c r="DD84" s="193"/>
      <c r="DE84" s="194"/>
      <c r="DF84" s="192">
        <v>98</v>
      </c>
      <c r="DG84" s="193"/>
      <c r="DH84" s="193"/>
      <c r="DI84" s="193"/>
      <c r="DJ84" s="193"/>
      <c r="DK84" s="194"/>
      <c r="DL84" s="22"/>
      <c r="DM84" s="22"/>
      <c r="DN84" s="22"/>
      <c r="DO84" s="22"/>
      <c r="DP84" s="22"/>
      <c r="DQ84" s="22"/>
      <c r="DR84" s="22"/>
      <c r="DS84" s="22"/>
      <c r="DT84" s="22"/>
      <c r="DU84" s="22"/>
      <c r="DV84" s="22"/>
      <c r="DW84" s="22"/>
      <c r="DX84" s="22"/>
      <c r="DY84" s="22"/>
      <c r="DZ84" s="22"/>
      <c r="EA84" s="22"/>
      <c r="EB84" s="22"/>
      <c r="EC84" s="22"/>
      <c r="ED84" s="22"/>
      <c r="EE84" s="22"/>
      <c r="EF84" s="22"/>
      <c r="EG84" s="22"/>
      <c r="EH84" s="22"/>
      <c r="EI84" s="22"/>
      <c r="EJ84" s="22"/>
      <c r="EK84" s="22"/>
      <c r="EL84" s="22"/>
      <c r="EM84" s="22"/>
      <c r="EN84" s="22"/>
      <c r="EO84" s="22"/>
      <c r="EP84" s="22"/>
      <c r="EQ84" s="22"/>
      <c r="ER84" s="22"/>
      <c r="ES84" s="22"/>
      <c r="ET84" s="22"/>
      <c r="EU84" s="22"/>
      <c r="EV84" s="22"/>
      <c r="EW84" s="22"/>
      <c r="EX84" s="22"/>
      <c r="EY84" s="22"/>
      <c r="EZ84" s="22"/>
      <c r="FA84" s="22"/>
      <c r="FB84" s="22"/>
      <c r="FC84" s="22"/>
      <c r="FD84" s="22"/>
      <c r="FE84" s="22"/>
      <c r="FF84" s="22"/>
      <c r="FG84" s="22"/>
      <c r="FH84" s="22"/>
      <c r="FI84" s="22"/>
      <c r="FJ84" s="22"/>
      <c r="FK84" s="22"/>
      <c r="FL84" s="22"/>
      <c r="FM84" s="22"/>
      <c r="FN84" s="22"/>
      <c r="FO84" s="22"/>
      <c r="FP84" s="22"/>
      <c r="FQ84" s="22"/>
      <c r="FR84" s="22"/>
      <c r="FS84" s="22"/>
      <c r="FT84" s="22"/>
      <c r="FU84" s="22"/>
      <c r="FV84" s="22"/>
      <c r="FW84" s="22"/>
      <c r="FX84" s="22"/>
      <c r="FY84" s="22"/>
      <c r="FZ84" s="22"/>
      <c r="GA84" s="22"/>
      <c r="GB84" s="22"/>
      <c r="GC84" s="22"/>
      <c r="GD84" s="22"/>
      <c r="GE84" s="22"/>
      <c r="GF84" s="22"/>
      <c r="GG84" s="22"/>
      <c r="GH84" s="22"/>
      <c r="GI84" s="22"/>
      <c r="GJ84" s="22"/>
      <c r="GK84" s="22"/>
    </row>
    <row r="85" spans="1:193" ht="15.75">
      <c r="A85" s="22"/>
      <c r="B85" s="22"/>
      <c r="C85" s="22"/>
      <c r="D85" s="22"/>
      <c r="E85" s="22"/>
      <c r="F85" s="22"/>
      <c r="G85" s="22" t="s">
        <v>26</v>
      </c>
      <c r="H85" s="22"/>
      <c r="I85" s="22"/>
      <c r="J85" s="22"/>
      <c r="K85" s="22"/>
      <c r="L85" s="22"/>
      <c r="M85" s="22"/>
      <c r="N85" s="22"/>
      <c r="O85" s="22"/>
      <c r="P85" s="22"/>
      <c r="Q85" s="111" t="s">
        <v>27</v>
      </c>
      <c r="R85" s="111"/>
      <c r="S85" s="111" t="s">
        <v>25</v>
      </c>
      <c r="T85" s="111"/>
      <c r="U85" s="22" t="s">
        <v>99</v>
      </c>
      <c r="V85" s="152">
        <f>+$V$61</f>
        <v>1050</v>
      </c>
      <c r="W85" s="152"/>
      <c r="X85" s="152"/>
      <c r="Y85" s="152"/>
      <c r="Z85" s="157" t="s">
        <v>50</v>
      </c>
      <c r="AA85" s="157"/>
      <c r="AB85" s="151">
        <f>+$V$59</f>
        <v>44</v>
      </c>
      <c r="AC85" s="151"/>
      <c r="AD85" s="151"/>
      <c r="AE85" s="157" t="s">
        <v>17</v>
      </c>
      <c r="AF85" s="157"/>
      <c r="AG85" s="151">
        <f>+$J$20/1000</f>
        <v>0.9</v>
      </c>
      <c r="AH85" s="151"/>
      <c r="AI85" s="151"/>
      <c r="AJ85" s="22" t="s">
        <v>100</v>
      </c>
      <c r="AK85" s="157" t="s">
        <v>17</v>
      </c>
      <c r="AL85" s="157"/>
      <c r="AM85" s="151">
        <f>+$AG$75</f>
        <v>3</v>
      </c>
      <c r="AN85" s="151"/>
      <c r="AO85" s="111" t="s">
        <v>25</v>
      </c>
      <c r="AP85" s="111"/>
      <c r="AQ85" s="152">
        <f>ROUND(($V$85+$AB$85*$AG$85)*$AM$85,3)</f>
        <v>3268.8</v>
      </c>
      <c r="AR85" s="152"/>
      <c r="AS85" s="152"/>
      <c r="AT85" s="152"/>
      <c r="AU85" s="111" t="s">
        <v>10</v>
      </c>
      <c r="AV85" s="111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178" t="s">
        <v>102</v>
      </c>
      <c r="BP85" s="155"/>
      <c r="BQ85" s="155"/>
      <c r="BR85" s="155"/>
      <c r="BS85" s="155"/>
      <c r="BT85" s="155"/>
      <c r="BU85" s="155"/>
      <c r="BV85" s="155"/>
      <c r="BW85" s="155"/>
      <c r="BX85" s="155"/>
      <c r="BY85" s="155"/>
      <c r="BZ85" s="155"/>
      <c r="CA85" s="155"/>
      <c r="CB85" s="190" t="s">
        <v>103</v>
      </c>
      <c r="CC85" s="190"/>
      <c r="CD85" s="190"/>
      <c r="CE85" s="190"/>
      <c r="CF85" s="190"/>
      <c r="CG85" s="191"/>
      <c r="CH85" s="187">
        <v>31360</v>
      </c>
      <c r="CI85" s="188"/>
      <c r="CJ85" s="188"/>
      <c r="CK85" s="188"/>
      <c r="CL85" s="188"/>
      <c r="CM85" s="189"/>
      <c r="CN85" s="187">
        <v>43200</v>
      </c>
      <c r="CO85" s="188"/>
      <c r="CP85" s="188"/>
      <c r="CQ85" s="188"/>
      <c r="CR85" s="188"/>
      <c r="CS85" s="189"/>
      <c r="CT85" s="187">
        <v>43200</v>
      </c>
      <c r="CU85" s="188"/>
      <c r="CV85" s="188"/>
      <c r="CW85" s="188"/>
      <c r="CX85" s="188"/>
      <c r="CY85" s="189"/>
      <c r="CZ85" s="187">
        <v>3710</v>
      </c>
      <c r="DA85" s="188"/>
      <c r="DB85" s="188"/>
      <c r="DC85" s="188"/>
      <c r="DD85" s="188"/>
      <c r="DE85" s="189"/>
      <c r="DF85" s="187">
        <v>5210</v>
      </c>
      <c r="DG85" s="188"/>
      <c r="DH85" s="188"/>
      <c r="DI85" s="188"/>
      <c r="DJ85" s="188"/>
      <c r="DK85" s="189"/>
      <c r="DL85" s="22"/>
      <c r="DM85" s="22"/>
      <c r="DN85" s="22"/>
      <c r="DO85" s="22"/>
      <c r="DP85" s="22"/>
      <c r="DQ85" s="22"/>
      <c r="DR85" s="22"/>
      <c r="DS85" s="22"/>
      <c r="DT85" s="22"/>
      <c r="DU85" s="22"/>
      <c r="DV85" s="22"/>
      <c r="DW85" s="22"/>
      <c r="DX85" s="22"/>
      <c r="DY85" s="22"/>
      <c r="DZ85" s="22"/>
      <c r="EA85" s="22"/>
      <c r="EB85" s="22"/>
      <c r="EC85" s="22"/>
      <c r="ED85" s="22"/>
      <c r="EE85" s="22"/>
      <c r="EF85" s="22"/>
      <c r="EG85" s="22"/>
      <c r="EH85" s="22"/>
      <c r="EI85" s="22"/>
      <c r="EJ85" s="22"/>
      <c r="EK85" s="22"/>
      <c r="EL85" s="22"/>
      <c r="EM85" s="22"/>
      <c r="EN85" s="22"/>
      <c r="EO85" s="22"/>
      <c r="EP85" s="22"/>
      <c r="EQ85" s="22"/>
      <c r="ER85" s="22"/>
      <c r="ES85" s="22"/>
      <c r="ET85" s="22"/>
      <c r="EU85" s="22"/>
      <c r="EV85" s="22"/>
      <c r="EW85" s="22"/>
      <c r="EX85" s="22"/>
      <c r="EY85" s="22"/>
      <c r="EZ85" s="22"/>
      <c r="FA85" s="22"/>
      <c r="FB85" s="22"/>
      <c r="FC85" s="22"/>
      <c r="FD85" s="22"/>
      <c r="FE85" s="22"/>
      <c r="FF85" s="22"/>
      <c r="FG85" s="22"/>
      <c r="FH85" s="22"/>
      <c r="FI85" s="22"/>
      <c r="FJ85" s="22"/>
      <c r="FK85" s="22"/>
      <c r="FL85" s="22"/>
      <c r="FM85" s="22"/>
      <c r="FN85" s="22"/>
      <c r="FO85" s="22"/>
      <c r="FP85" s="22"/>
      <c r="FQ85" s="22"/>
      <c r="FR85" s="22"/>
      <c r="FS85" s="22"/>
      <c r="FT85" s="22"/>
      <c r="FU85" s="22"/>
      <c r="FV85" s="22"/>
      <c r="FW85" s="22"/>
      <c r="FX85" s="22"/>
      <c r="FY85" s="22"/>
      <c r="FZ85" s="22"/>
      <c r="GA85" s="22"/>
      <c r="GB85" s="22"/>
      <c r="GC85" s="22"/>
      <c r="GD85" s="22"/>
      <c r="GE85" s="22"/>
      <c r="GF85" s="22"/>
      <c r="GG85" s="22"/>
      <c r="GH85" s="22"/>
      <c r="GI85" s="22"/>
      <c r="GJ85" s="22"/>
      <c r="GK85" s="22"/>
    </row>
    <row r="86" spans="1:193" ht="13.5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6"/>
      <c r="BL86" s="22"/>
      <c r="BM86" s="22"/>
      <c r="BN86" s="22"/>
      <c r="BO86" s="139" t="s">
        <v>104</v>
      </c>
      <c r="BP86" s="140"/>
      <c r="BQ86" s="140"/>
      <c r="BR86" s="140"/>
      <c r="BS86" s="140"/>
      <c r="BT86" s="140"/>
      <c r="BU86" s="140"/>
      <c r="BV86" s="140"/>
      <c r="BW86" s="140"/>
      <c r="BX86" s="140"/>
      <c r="BY86" s="140"/>
      <c r="BZ86" s="140"/>
      <c r="CA86" s="140"/>
      <c r="CB86" s="195" t="s">
        <v>105</v>
      </c>
      <c r="CC86" s="195"/>
      <c r="CD86" s="195"/>
      <c r="CE86" s="195"/>
      <c r="CF86" s="195"/>
      <c r="CG86" s="196"/>
      <c r="CH86" s="197">
        <v>1.863</v>
      </c>
      <c r="CI86" s="198"/>
      <c r="CJ86" s="198"/>
      <c r="CK86" s="198"/>
      <c r="CL86" s="198"/>
      <c r="CM86" s="199"/>
      <c r="CN86" s="197">
        <v>1.653</v>
      </c>
      <c r="CO86" s="198"/>
      <c r="CP86" s="198"/>
      <c r="CQ86" s="198"/>
      <c r="CR86" s="198"/>
      <c r="CS86" s="199"/>
      <c r="CT86" s="197">
        <v>2.082</v>
      </c>
      <c r="CU86" s="198"/>
      <c r="CV86" s="198"/>
      <c r="CW86" s="198"/>
      <c r="CX86" s="198"/>
      <c r="CY86" s="199"/>
      <c r="CZ86" s="197">
        <v>2.521</v>
      </c>
      <c r="DA86" s="198"/>
      <c r="DB86" s="198"/>
      <c r="DC86" s="198"/>
      <c r="DD86" s="198"/>
      <c r="DE86" s="199"/>
      <c r="DF86" s="197">
        <v>1.902</v>
      </c>
      <c r="DG86" s="198"/>
      <c r="DH86" s="198"/>
      <c r="DI86" s="198"/>
      <c r="DJ86" s="198"/>
      <c r="DK86" s="199"/>
      <c r="DL86" s="22"/>
      <c r="DM86" s="22"/>
      <c r="DN86" s="22"/>
      <c r="DO86" s="22"/>
      <c r="DP86" s="22"/>
      <c r="DQ86" s="22"/>
      <c r="DR86" s="22"/>
      <c r="DS86" s="22"/>
      <c r="DT86" s="22"/>
      <c r="DU86" s="22"/>
      <c r="DV86" s="22"/>
      <c r="DW86" s="22"/>
      <c r="DX86" s="22"/>
      <c r="DY86" s="22"/>
      <c r="DZ86" s="22"/>
      <c r="EA86" s="22"/>
      <c r="EB86" s="22"/>
      <c r="EC86" s="22"/>
      <c r="ED86" s="22"/>
      <c r="EE86" s="22"/>
      <c r="EF86" s="22"/>
      <c r="EG86" s="22"/>
      <c r="EH86" s="22"/>
      <c r="EI86" s="22"/>
      <c r="EJ86" s="22"/>
      <c r="EK86" s="22"/>
      <c r="EL86" s="22"/>
      <c r="EM86" s="22"/>
      <c r="EN86" s="22"/>
      <c r="EO86" s="22"/>
      <c r="EP86" s="22"/>
      <c r="EQ86" s="22"/>
      <c r="ER86" s="22"/>
      <c r="ES86" s="22"/>
      <c r="ET86" s="22"/>
      <c r="EU86" s="22"/>
      <c r="EV86" s="22"/>
      <c r="EW86" s="22"/>
      <c r="EX86" s="22"/>
      <c r="EY86" s="22"/>
      <c r="EZ86" s="22"/>
      <c r="FA86" s="22"/>
      <c r="FB86" s="22"/>
      <c r="FC86" s="22"/>
      <c r="FD86" s="22"/>
      <c r="FE86" s="22"/>
      <c r="FF86" s="22"/>
      <c r="FG86" s="22"/>
      <c r="FH86" s="22"/>
      <c r="FI86" s="22"/>
      <c r="FJ86" s="22"/>
      <c r="FK86" s="22"/>
      <c r="FL86" s="22"/>
      <c r="FM86" s="22"/>
      <c r="FN86" s="22"/>
      <c r="FO86" s="22"/>
      <c r="FP86" s="22"/>
      <c r="FQ86" s="22"/>
      <c r="FR86" s="22"/>
      <c r="FS86" s="22"/>
      <c r="FT86" s="22"/>
      <c r="FU86" s="22"/>
      <c r="FV86" s="22"/>
      <c r="FW86" s="22"/>
      <c r="FX86" s="22"/>
      <c r="FY86" s="22"/>
      <c r="FZ86" s="22"/>
      <c r="GA86" s="22"/>
      <c r="GB86" s="22"/>
      <c r="GC86" s="22"/>
      <c r="GD86" s="22"/>
      <c r="GE86" s="22"/>
      <c r="GF86" s="22"/>
      <c r="GG86" s="22"/>
      <c r="GH86" s="22"/>
      <c r="GI86" s="22"/>
      <c r="GJ86" s="22"/>
      <c r="GK86" s="22"/>
    </row>
    <row r="87" spans="1:193" ht="13.5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6">
        <v>1</v>
      </c>
      <c r="BL87" s="22"/>
      <c r="BM87" s="22"/>
      <c r="BN87" s="22"/>
      <c r="BO87" s="145"/>
      <c r="BP87" s="146"/>
      <c r="BQ87" s="146"/>
      <c r="BR87" s="146"/>
      <c r="BS87" s="146"/>
      <c r="BT87" s="146"/>
      <c r="BU87" s="146"/>
      <c r="BV87" s="146"/>
      <c r="BW87" s="146"/>
      <c r="BX87" s="146"/>
      <c r="BY87" s="146"/>
      <c r="BZ87" s="146"/>
      <c r="CA87" s="146"/>
      <c r="CB87" s="146"/>
      <c r="CC87" s="146"/>
      <c r="CD87" s="146"/>
      <c r="CE87" s="146"/>
      <c r="CF87" s="146"/>
      <c r="CG87" s="147"/>
      <c r="CH87" s="186" t="s">
        <v>106</v>
      </c>
      <c r="CI87" s="174"/>
      <c r="CJ87" s="155">
        <v>1.8</v>
      </c>
      <c r="CK87" s="155"/>
      <c r="CL87" s="155" t="s">
        <v>107</v>
      </c>
      <c r="CM87" s="156"/>
      <c r="CN87" s="186" t="s">
        <v>106</v>
      </c>
      <c r="CO87" s="174"/>
      <c r="CP87" s="155">
        <v>1.6</v>
      </c>
      <c r="CQ87" s="155"/>
      <c r="CR87" s="155" t="s">
        <v>107</v>
      </c>
      <c r="CS87" s="156"/>
      <c r="CT87" s="48" t="s">
        <v>106</v>
      </c>
      <c r="CU87" s="22"/>
      <c r="CV87" s="155">
        <v>2</v>
      </c>
      <c r="CW87" s="155"/>
      <c r="CX87" s="155" t="s">
        <v>107</v>
      </c>
      <c r="CY87" s="156"/>
      <c r="CZ87" s="186" t="s">
        <v>106</v>
      </c>
      <c r="DA87" s="174"/>
      <c r="DB87" s="155">
        <v>2.5</v>
      </c>
      <c r="DC87" s="155"/>
      <c r="DD87" s="155" t="s">
        <v>107</v>
      </c>
      <c r="DE87" s="156"/>
      <c r="DF87" s="172" t="s">
        <v>106</v>
      </c>
      <c r="DG87" s="155"/>
      <c r="DH87" s="155">
        <v>1.9</v>
      </c>
      <c r="DI87" s="155"/>
      <c r="DJ87" s="33" t="s">
        <v>107</v>
      </c>
      <c r="DK87" s="34"/>
      <c r="DL87" s="22"/>
      <c r="DM87" s="22"/>
      <c r="DN87" s="22"/>
      <c r="DO87" s="22"/>
      <c r="DP87" s="22"/>
      <c r="DQ87" s="22"/>
      <c r="DR87" s="22"/>
      <c r="DS87" s="22"/>
      <c r="DT87" s="22"/>
      <c r="DU87" s="22"/>
      <c r="DV87" s="22"/>
      <c r="DW87" s="22"/>
      <c r="DX87" s="22"/>
      <c r="DY87" s="22"/>
      <c r="DZ87" s="22"/>
      <c r="EA87" s="22"/>
      <c r="EB87" s="22"/>
      <c r="EC87" s="22"/>
      <c r="ED87" s="22"/>
      <c r="EE87" s="22"/>
      <c r="EF87" s="22"/>
      <c r="EG87" s="22"/>
      <c r="EH87" s="22"/>
      <c r="EI87" s="22"/>
      <c r="EJ87" s="22"/>
      <c r="EK87" s="22"/>
      <c r="EL87" s="22"/>
      <c r="EM87" s="22"/>
      <c r="EN87" s="22"/>
      <c r="EO87" s="22"/>
      <c r="EP87" s="22"/>
      <c r="EQ87" s="22"/>
      <c r="ER87" s="22"/>
      <c r="ES87" s="22"/>
      <c r="ET87" s="22"/>
      <c r="EU87" s="22"/>
      <c r="EV87" s="22"/>
      <c r="EW87" s="22"/>
      <c r="EX87" s="22"/>
      <c r="EY87" s="22"/>
      <c r="EZ87" s="22"/>
      <c r="FA87" s="22"/>
      <c r="FB87" s="22"/>
      <c r="FC87" s="22"/>
      <c r="FD87" s="22"/>
      <c r="FE87" s="22"/>
      <c r="FF87" s="22"/>
      <c r="FG87" s="22"/>
      <c r="FH87" s="22"/>
      <c r="FI87" s="22"/>
      <c r="FJ87" s="22"/>
      <c r="FK87" s="22"/>
      <c r="FL87" s="22"/>
      <c r="FM87" s="22"/>
      <c r="FN87" s="22"/>
      <c r="FO87" s="22"/>
      <c r="FP87" s="22"/>
      <c r="FQ87" s="22"/>
      <c r="FR87" s="22"/>
      <c r="FS87" s="22"/>
      <c r="FT87" s="22"/>
      <c r="FU87" s="22"/>
      <c r="FV87" s="22"/>
      <c r="FW87" s="22"/>
      <c r="FX87" s="22"/>
      <c r="FY87" s="22"/>
      <c r="FZ87" s="22"/>
      <c r="GA87" s="22"/>
      <c r="GB87" s="22"/>
      <c r="GC87" s="22"/>
      <c r="GD87" s="22"/>
      <c r="GE87" s="22"/>
      <c r="GF87" s="22"/>
      <c r="GG87" s="22"/>
      <c r="GH87" s="22"/>
      <c r="GI87" s="22"/>
      <c r="GJ87" s="22"/>
      <c r="GK87" s="22"/>
    </row>
    <row r="88" spans="1:193" ht="15.75">
      <c r="A88" s="22"/>
      <c r="B88" s="22"/>
      <c r="C88" s="111" t="s">
        <v>48</v>
      </c>
      <c r="D88" s="111"/>
      <c r="E88" s="111" t="s">
        <v>25</v>
      </c>
      <c r="F88" s="111"/>
      <c r="G88" s="110" t="s">
        <v>49</v>
      </c>
      <c r="H88" s="110"/>
      <c r="I88" s="110"/>
      <c r="J88" s="110"/>
      <c r="K88" s="157" t="s">
        <v>50</v>
      </c>
      <c r="L88" s="157"/>
      <c r="M88" s="110" t="s">
        <v>51</v>
      </c>
      <c r="N88" s="110"/>
      <c r="O88" s="110"/>
      <c r="P88" s="110"/>
      <c r="Q88" s="111" t="s">
        <v>25</v>
      </c>
      <c r="R88" s="111"/>
      <c r="S88" s="112">
        <f>+$AQ$85</f>
        <v>3268.8</v>
      </c>
      <c r="T88" s="112"/>
      <c r="U88" s="112"/>
      <c r="V88" s="112"/>
      <c r="W88" s="110" t="s">
        <v>17</v>
      </c>
      <c r="X88" s="110"/>
      <c r="Y88" s="114">
        <f>+$Q$80/1000</f>
        <v>0.6</v>
      </c>
      <c r="Z88" s="114"/>
      <c r="AA88" s="114"/>
      <c r="AB88" s="157" t="s">
        <v>50</v>
      </c>
      <c r="AC88" s="157"/>
      <c r="AD88" s="158">
        <f>+$V$83</f>
        <v>27</v>
      </c>
      <c r="AE88" s="158"/>
      <c r="AF88" s="158"/>
      <c r="AG88" s="110" t="s">
        <v>17</v>
      </c>
      <c r="AH88" s="110"/>
      <c r="AI88" s="114">
        <f>+$Q$80/1000</f>
        <v>0.6</v>
      </c>
      <c r="AJ88" s="114"/>
      <c r="AK88" s="114"/>
      <c r="AL88" s="120">
        <v>2</v>
      </c>
      <c r="AM88" s="120"/>
      <c r="AN88" s="111" t="s">
        <v>25</v>
      </c>
      <c r="AO88" s="111"/>
      <c r="AP88" s="200">
        <f>ROUND(($S$88*$Y$88/$S$89)+($AD$88*$AI$88^2/$AD$89),0)</f>
        <v>492</v>
      </c>
      <c r="AQ88" s="200"/>
      <c r="AR88" s="200"/>
      <c r="AS88" s="200"/>
      <c r="AT88" s="200"/>
      <c r="AU88" s="111" t="s">
        <v>52</v>
      </c>
      <c r="AV88" s="111"/>
      <c r="AW88" s="111"/>
      <c r="AX88" s="111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6">
        <v>2</v>
      </c>
      <c r="BL88" s="22"/>
      <c r="BM88" s="22"/>
      <c r="BN88" s="22"/>
      <c r="BO88" s="178" t="s">
        <v>108</v>
      </c>
      <c r="BP88" s="155"/>
      <c r="BQ88" s="155"/>
      <c r="BR88" s="155"/>
      <c r="BS88" s="155"/>
      <c r="BT88" s="155"/>
      <c r="BU88" s="155"/>
      <c r="BV88" s="155"/>
      <c r="BW88" s="155"/>
      <c r="BX88" s="155"/>
      <c r="BY88" s="155"/>
      <c r="BZ88" s="155"/>
      <c r="CA88" s="155"/>
      <c r="CB88" s="190" t="s">
        <v>109</v>
      </c>
      <c r="CC88" s="190"/>
      <c r="CD88" s="190"/>
      <c r="CE88" s="190"/>
      <c r="CF88" s="190"/>
      <c r="CG88" s="191"/>
      <c r="CH88" s="187">
        <v>34</v>
      </c>
      <c r="CI88" s="188"/>
      <c r="CJ88" s="188"/>
      <c r="CK88" s="188"/>
      <c r="CL88" s="188"/>
      <c r="CM88" s="189"/>
      <c r="CN88" s="187">
        <v>17</v>
      </c>
      <c r="CO88" s="188"/>
      <c r="CP88" s="188"/>
      <c r="CQ88" s="188"/>
      <c r="CR88" s="188"/>
      <c r="CS88" s="189"/>
      <c r="CT88" s="187">
        <v>26</v>
      </c>
      <c r="CU88" s="188"/>
      <c r="CV88" s="188"/>
      <c r="CW88" s="188"/>
      <c r="CX88" s="188"/>
      <c r="CY88" s="189"/>
      <c r="CZ88" s="187">
        <v>24</v>
      </c>
      <c r="DA88" s="188"/>
      <c r="DB88" s="188"/>
      <c r="DC88" s="188"/>
      <c r="DD88" s="188"/>
      <c r="DE88" s="189"/>
      <c r="DF88" s="187">
        <v>29</v>
      </c>
      <c r="DG88" s="188"/>
      <c r="DH88" s="188"/>
      <c r="DI88" s="188"/>
      <c r="DJ88" s="188"/>
      <c r="DK88" s="189"/>
      <c r="DL88" s="22"/>
      <c r="DM88" s="22"/>
      <c r="DN88" s="22"/>
      <c r="DO88" s="22"/>
      <c r="DP88" s="22"/>
      <c r="DQ88" s="22"/>
      <c r="DR88" s="22"/>
      <c r="DS88" s="22"/>
      <c r="DT88" s="22"/>
      <c r="DU88" s="22"/>
      <c r="DV88" s="22"/>
      <c r="DW88" s="22"/>
      <c r="DX88" s="22"/>
      <c r="DY88" s="22"/>
      <c r="DZ88" s="22"/>
      <c r="EA88" s="22"/>
      <c r="EB88" s="22"/>
      <c r="EC88" s="22"/>
      <c r="ED88" s="22"/>
      <c r="EE88" s="22"/>
      <c r="EF88" s="22"/>
      <c r="EG88" s="22"/>
      <c r="EH88" s="22"/>
      <c r="EI88" s="22"/>
      <c r="EJ88" s="22"/>
      <c r="EK88" s="22"/>
      <c r="EL88" s="22"/>
      <c r="EM88" s="22"/>
      <c r="EN88" s="22"/>
      <c r="EO88" s="22"/>
      <c r="EP88" s="22"/>
      <c r="EQ88" s="22"/>
      <c r="ER88" s="22"/>
      <c r="ES88" s="22"/>
      <c r="ET88" s="22"/>
      <c r="EU88" s="22"/>
      <c r="EV88" s="22"/>
      <c r="EW88" s="22"/>
      <c r="EX88" s="22"/>
      <c r="EY88" s="22"/>
      <c r="EZ88" s="22"/>
      <c r="FA88" s="22"/>
      <c r="FB88" s="22"/>
      <c r="FC88" s="22"/>
      <c r="FD88" s="22"/>
      <c r="FE88" s="22"/>
      <c r="FF88" s="22"/>
      <c r="FG88" s="22"/>
      <c r="FH88" s="22"/>
      <c r="FI88" s="22"/>
      <c r="FJ88" s="22"/>
      <c r="FK88" s="22"/>
      <c r="FL88" s="22"/>
      <c r="FM88" s="22"/>
      <c r="FN88" s="22"/>
      <c r="FO88" s="22"/>
      <c r="FP88" s="22"/>
      <c r="FQ88" s="22"/>
      <c r="FR88" s="22"/>
      <c r="FS88" s="22"/>
      <c r="FT88" s="22"/>
      <c r="FU88" s="22"/>
      <c r="FV88" s="22"/>
      <c r="FW88" s="22"/>
      <c r="FX88" s="22"/>
      <c r="FY88" s="22"/>
      <c r="FZ88" s="22"/>
      <c r="GA88" s="22"/>
      <c r="GB88" s="22"/>
      <c r="GC88" s="22"/>
      <c r="GD88" s="22"/>
      <c r="GE88" s="22"/>
      <c r="GF88" s="22"/>
      <c r="GG88" s="22"/>
      <c r="GH88" s="22"/>
      <c r="GI88" s="22"/>
      <c r="GJ88" s="22"/>
      <c r="GK88" s="22"/>
    </row>
    <row r="89" spans="1:193" ht="13.5">
      <c r="A89" s="22"/>
      <c r="B89" s="22"/>
      <c r="C89" s="111"/>
      <c r="D89" s="111"/>
      <c r="E89" s="111"/>
      <c r="F89" s="111"/>
      <c r="G89" s="113">
        <v>4</v>
      </c>
      <c r="H89" s="113"/>
      <c r="I89" s="113"/>
      <c r="J89" s="113"/>
      <c r="K89" s="157"/>
      <c r="L89" s="157"/>
      <c r="M89" s="113">
        <v>8</v>
      </c>
      <c r="N89" s="113"/>
      <c r="O89" s="113"/>
      <c r="P89" s="113"/>
      <c r="Q89" s="111"/>
      <c r="R89" s="111"/>
      <c r="S89" s="113">
        <v>4</v>
      </c>
      <c r="T89" s="113"/>
      <c r="U89" s="113"/>
      <c r="V89" s="113"/>
      <c r="W89" s="113"/>
      <c r="X89" s="113"/>
      <c r="Y89" s="113"/>
      <c r="Z89" s="113"/>
      <c r="AA89" s="113"/>
      <c r="AB89" s="157"/>
      <c r="AC89" s="157"/>
      <c r="AD89" s="113">
        <v>8</v>
      </c>
      <c r="AE89" s="113"/>
      <c r="AF89" s="113"/>
      <c r="AG89" s="113"/>
      <c r="AH89" s="113"/>
      <c r="AI89" s="113"/>
      <c r="AJ89" s="113"/>
      <c r="AK89" s="113"/>
      <c r="AL89" s="113"/>
      <c r="AM89" s="113"/>
      <c r="AN89" s="111"/>
      <c r="AO89" s="111"/>
      <c r="AP89" s="200"/>
      <c r="AQ89" s="200"/>
      <c r="AR89" s="200"/>
      <c r="AS89" s="200"/>
      <c r="AT89" s="200"/>
      <c r="AU89" s="111"/>
      <c r="AV89" s="111"/>
      <c r="AW89" s="111"/>
      <c r="AX89" s="111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6">
        <v>3</v>
      </c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22"/>
      <c r="CU89" s="22"/>
      <c r="CV89" s="22"/>
      <c r="CW89" s="22"/>
      <c r="CX89" s="22"/>
      <c r="CY89" s="22"/>
      <c r="CZ89" s="22"/>
      <c r="DA89" s="22"/>
      <c r="DB89" s="22"/>
      <c r="DC89" s="22"/>
      <c r="DD89" s="22"/>
      <c r="DE89" s="22"/>
      <c r="DF89" s="22"/>
      <c r="DG89" s="22"/>
      <c r="DH89" s="22"/>
      <c r="DI89" s="22"/>
      <c r="DJ89" s="22"/>
      <c r="DK89" s="22"/>
      <c r="DL89" s="22"/>
      <c r="DM89" s="22"/>
      <c r="DN89" s="22"/>
      <c r="DO89" s="22"/>
      <c r="DP89" s="22"/>
      <c r="DQ89" s="22"/>
      <c r="DR89" s="22"/>
      <c r="DS89" s="22"/>
      <c r="DT89" s="22"/>
      <c r="DU89" s="22"/>
      <c r="DV89" s="22"/>
      <c r="DW89" s="22"/>
      <c r="DX89" s="22"/>
      <c r="DY89" s="22"/>
      <c r="DZ89" s="22"/>
      <c r="EA89" s="22"/>
      <c r="EB89" s="22"/>
      <c r="EC89" s="22"/>
      <c r="ED89" s="22"/>
      <c r="EE89" s="22"/>
      <c r="EF89" s="22"/>
      <c r="EG89" s="22"/>
      <c r="EH89" s="22"/>
      <c r="EI89" s="22"/>
      <c r="EJ89" s="22"/>
      <c r="EK89" s="22"/>
      <c r="EL89" s="22"/>
      <c r="EM89" s="22"/>
      <c r="EN89" s="22"/>
      <c r="EO89" s="22"/>
      <c r="EP89" s="22"/>
      <c r="EQ89" s="22"/>
      <c r="ER89" s="22"/>
      <c r="ES89" s="22"/>
      <c r="ET89" s="22"/>
      <c r="EU89" s="22"/>
      <c r="EV89" s="22"/>
      <c r="EW89" s="22"/>
      <c r="EX89" s="22"/>
      <c r="EY89" s="22"/>
      <c r="EZ89" s="22"/>
      <c r="FA89" s="22"/>
      <c r="FB89" s="22"/>
      <c r="FC89" s="22"/>
      <c r="FD89" s="22"/>
      <c r="FE89" s="22"/>
      <c r="FF89" s="22"/>
      <c r="FG89" s="22"/>
      <c r="FH89" s="22"/>
      <c r="FI89" s="22"/>
      <c r="FJ89" s="22"/>
      <c r="FK89" s="22"/>
      <c r="FL89" s="22"/>
      <c r="FM89" s="22"/>
      <c r="FN89" s="22"/>
      <c r="FO89" s="22"/>
      <c r="FP89" s="22"/>
      <c r="FQ89" s="22"/>
      <c r="FR89" s="22"/>
      <c r="FS89" s="22"/>
      <c r="FT89" s="22"/>
      <c r="FU89" s="22"/>
      <c r="FV89" s="22"/>
      <c r="FW89" s="22"/>
      <c r="FX89" s="22"/>
      <c r="FY89" s="22"/>
      <c r="FZ89" s="22"/>
      <c r="GA89" s="22"/>
      <c r="GB89" s="22"/>
      <c r="GC89" s="22"/>
      <c r="GD89" s="22"/>
      <c r="GE89" s="22"/>
      <c r="GF89" s="22"/>
      <c r="GG89" s="22"/>
      <c r="GH89" s="22"/>
      <c r="GI89" s="22"/>
      <c r="GJ89" s="22"/>
      <c r="GK89" s="22"/>
    </row>
    <row r="90" spans="1:193" ht="13.5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6">
        <v>4</v>
      </c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2"/>
      <c r="CP90" s="22"/>
      <c r="CQ90" s="22"/>
      <c r="CR90" s="22"/>
      <c r="CS90" s="22"/>
      <c r="CT90" s="22"/>
      <c r="CU90" s="22"/>
      <c r="CV90" s="22"/>
      <c r="CW90" s="22"/>
      <c r="CX90" s="22"/>
      <c r="CY90" s="22"/>
      <c r="CZ90" s="22"/>
      <c r="DA90" s="22"/>
      <c r="DB90" s="22"/>
      <c r="DC90" s="22"/>
      <c r="DD90" s="22"/>
      <c r="DE90" s="22"/>
      <c r="DF90" s="22"/>
      <c r="DG90" s="22"/>
      <c r="DH90" s="22"/>
      <c r="DI90" s="22"/>
      <c r="DJ90" s="22"/>
      <c r="DK90" s="22"/>
      <c r="DL90" s="22"/>
      <c r="DM90" s="22"/>
      <c r="DN90" s="22"/>
      <c r="DO90" s="22"/>
      <c r="DP90" s="22"/>
      <c r="DQ90" s="22"/>
      <c r="DR90" s="22"/>
      <c r="DS90" s="22"/>
      <c r="DT90" s="22"/>
      <c r="DU90" s="22"/>
      <c r="DV90" s="22"/>
      <c r="DW90" s="22"/>
      <c r="DX90" s="22"/>
      <c r="DY90" s="22"/>
      <c r="DZ90" s="22"/>
      <c r="EA90" s="22"/>
      <c r="EB90" s="22"/>
      <c r="EC90" s="22"/>
      <c r="ED90" s="22"/>
      <c r="EE90" s="22"/>
      <c r="EF90" s="22"/>
      <c r="EG90" s="22"/>
      <c r="EH90" s="22"/>
      <c r="EI90" s="22"/>
      <c r="EJ90" s="22"/>
      <c r="EK90" s="22"/>
      <c r="EL90" s="22"/>
      <c r="EM90" s="22"/>
      <c r="EN90" s="22"/>
      <c r="EO90" s="22"/>
      <c r="EP90" s="22"/>
      <c r="EQ90" s="22"/>
      <c r="ER90" s="22"/>
      <c r="ES90" s="22"/>
      <c r="ET90" s="22"/>
      <c r="EU90" s="22"/>
      <c r="EV90" s="22"/>
      <c r="EW90" s="22"/>
      <c r="EX90" s="22"/>
      <c r="EY90" s="22"/>
      <c r="EZ90" s="22"/>
      <c r="FA90" s="22"/>
      <c r="FB90" s="22"/>
      <c r="FC90" s="22"/>
      <c r="FD90" s="22"/>
      <c r="FE90" s="22"/>
      <c r="FF90" s="22"/>
      <c r="FG90" s="22"/>
      <c r="FH90" s="22"/>
      <c r="FI90" s="22"/>
      <c r="FJ90" s="22"/>
      <c r="FK90" s="22"/>
      <c r="FL90" s="22"/>
      <c r="FM90" s="22"/>
      <c r="FN90" s="22"/>
      <c r="FO90" s="22"/>
      <c r="FP90" s="22"/>
      <c r="FQ90" s="22"/>
      <c r="FR90" s="22"/>
      <c r="FS90" s="22"/>
      <c r="FT90" s="22"/>
      <c r="FU90" s="22"/>
      <c r="FV90" s="22"/>
      <c r="FW90" s="22"/>
      <c r="FX90" s="22"/>
      <c r="FY90" s="22"/>
      <c r="FZ90" s="22"/>
      <c r="GA90" s="22"/>
      <c r="GB90" s="22"/>
      <c r="GC90" s="22"/>
      <c r="GD90" s="22"/>
      <c r="GE90" s="22"/>
      <c r="GF90" s="22"/>
      <c r="GG90" s="22"/>
      <c r="GH90" s="22"/>
      <c r="GI90" s="22"/>
      <c r="GJ90" s="22"/>
      <c r="GK90" s="22"/>
    </row>
    <row r="91" spans="1:193" ht="13.5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6">
        <v>5</v>
      </c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  <c r="CQ91" s="22"/>
      <c r="CR91" s="22"/>
      <c r="CS91" s="22"/>
      <c r="CT91" s="22"/>
      <c r="CU91" s="22"/>
      <c r="CV91" s="22"/>
      <c r="CW91" s="22"/>
      <c r="CX91" s="22"/>
      <c r="CY91" s="22"/>
      <c r="CZ91" s="22"/>
      <c r="DA91" s="22"/>
      <c r="DB91" s="22"/>
      <c r="DC91" s="22"/>
      <c r="DD91" s="22"/>
      <c r="DE91" s="22"/>
      <c r="DF91" s="22"/>
      <c r="DG91" s="22"/>
      <c r="DH91" s="22"/>
      <c r="DI91" s="22"/>
      <c r="DJ91" s="22"/>
      <c r="DK91" s="22"/>
      <c r="DL91" s="22"/>
      <c r="DM91" s="22"/>
      <c r="DN91" s="22"/>
      <c r="DO91" s="22"/>
      <c r="DP91" s="22"/>
      <c r="DQ91" s="22"/>
      <c r="DR91" s="22"/>
      <c r="DS91" s="22"/>
      <c r="DT91" s="22"/>
      <c r="DU91" s="22"/>
      <c r="DV91" s="22"/>
      <c r="DW91" s="22"/>
      <c r="DX91" s="22"/>
      <c r="DY91" s="22"/>
      <c r="DZ91" s="22"/>
      <c r="EA91" s="22"/>
      <c r="EB91" s="22"/>
      <c r="EC91" s="22"/>
      <c r="ED91" s="22"/>
      <c r="EE91" s="22"/>
      <c r="EF91" s="22"/>
      <c r="EG91" s="22"/>
      <c r="EH91" s="22"/>
      <c r="EI91" s="22"/>
      <c r="EJ91" s="22"/>
      <c r="EK91" s="22"/>
      <c r="EL91" s="22"/>
      <c r="EM91" s="22"/>
      <c r="EN91" s="22"/>
      <c r="EO91" s="22"/>
      <c r="EP91" s="22"/>
      <c r="EQ91" s="22"/>
      <c r="ER91" s="22"/>
      <c r="ES91" s="22"/>
      <c r="ET91" s="22"/>
      <c r="EU91" s="22"/>
      <c r="EV91" s="22"/>
      <c r="EW91" s="22"/>
      <c r="EX91" s="22"/>
      <c r="EY91" s="22"/>
      <c r="EZ91" s="22"/>
      <c r="FA91" s="22"/>
      <c r="FB91" s="22"/>
      <c r="FC91" s="22"/>
      <c r="FD91" s="22"/>
      <c r="FE91" s="22"/>
      <c r="FF91" s="22"/>
      <c r="FG91" s="22"/>
      <c r="FH91" s="22"/>
      <c r="FI91" s="22"/>
      <c r="FJ91" s="22"/>
      <c r="FK91" s="22"/>
      <c r="FL91" s="22"/>
      <c r="FM91" s="22"/>
      <c r="FN91" s="22"/>
      <c r="FO91" s="22"/>
      <c r="FP91" s="22"/>
      <c r="FQ91" s="22"/>
      <c r="FR91" s="22"/>
      <c r="FS91" s="22"/>
      <c r="FT91" s="22"/>
      <c r="FU91" s="22"/>
      <c r="FV91" s="22"/>
      <c r="FW91" s="22"/>
      <c r="FX91" s="22"/>
      <c r="FY91" s="22"/>
      <c r="FZ91" s="22"/>
      <c r="GA91" s="22"/>
      <c r="GB91" s="22"/>
      <c r="GC91" s="22"/>
      <c r="GD91" s="22"/>
      <c r="GE91" s="22"/>
      <c r="GF91" s="22"/>
      <c r="GG91" s="22"/>
      <c r="GH91" s="22"/>
      <c r="GI91" s="22"/>
      <c r="GJ91" s="22"/>
      <c r="GK91" s="22"/>
    </row>
    <row r="92" spans="1:193" ht="15.75">
      <c r="A92" s="22"/>
      <c r="B92" s="22"/>
      <c r="C92" s="111" t="s">
        <v>66</v>
      </c>
      <c r="D92" s="111"/>
      <c r="E92" s="111" t="s">
        <v>25</v>
      </c>
      <c r="F92" s="111"/>
      <c r="G92" s="110" t="s">
        <v>48</v>
      </c>
      <c r="H92" s="110"/>
      <c r="I92" s="110"/>
      <c r="J92" s="111" t="s">
        <v>25</v>
      </c>
      <c r="K92" s="111"/>
      <c r="L92" s="118">
        <f>+$AP$88</f>
        <v>492</v>
      </c>
      <c r="M92" s="118"/>
      <c r="N92" s="118"/>
      <c r="O92" s="118"/>
      <c r="P92" s="110" t="s">
        <v>17</v>
      </c>
      <c r="Q92" s="110"/>
      <c r="R92" s="119">
        <v>10</v>
      </c>
      <c r="S92" s="119"/>
      <c r="T92" s="120">
        <v>3</v>
      </c>
      <c r="U92" s="120"/>
      <c r="V92" s="111" t="s">
        <v>25</v>
      </c>
      <c r="W92" s="111"/>
      <c r="X92" s="203">
        <f>ROUND($L$92*$R$92^3/$L$93,3)</f>
        <v>128.46</v>
      </c>
      <c r="Y92" s="203"/>
      <c r="Z92" s="203"/>
      <c r="AA92" s="203"/>
      <c r="AB92" s="111" t="s">
        <v>67</v>
      </c>
      <c r="AC92" s="111"/>
      <c r="AD92" s="111"/>
      <c r="AE92" s="111"/>
      <c r="AF92" s="111"/>
      <c r="AG92" s="151" t="str">
        <f>IF($X$92&lt;=$AN$92,"≦","＞")</f>
        <v>≦</v>
      </c>
      <c r="AH92" s="151"/>
      <c r="AI92" s="111" t="s">
        <v>69</v>
      </c>
      <c r="AJ92" s="111"/>
      <c r="AK92" s="111"/>
      <c r="AL92" s="111" t="s">
        <v>25</v>
      </c>
      <c r="AM92" s="111"/>
      <c r="AN92" s="202">
        <f>VLOOKUP($N$73,$BE$77:$BJ$83,6,FALSE)</f>
        <v>235</v>
      </c>
      <c r="AO92" s="202"/>
      <c r="AP92" s="202"/>
      <c r="AQ92" s="202"/>
      <c r="AR92" s="111" t="s">
        <v>67</v>
      </c>
      <c r="AS92" s="111"/>
      <c r="AT92" s="111"/>
      <c r="AU92" s="111"/>
      <c r="AV92" s="111"/>
      <c r="AW92" s="22"/>
      <c r="AX92" s="108">
        <f>IF($X$92&lt;=$AN$92,"","NG")</f>
      </c>
      <c r="AY92" s="108"/>
      <c r="AZ92" s="108"/>
      <c r="BA92" s="108"/>
      <c r="BB92" s="108"/>
      <c r="BC92" s="22"/>
      <c r="BD92" s="22"/>
      <c r="BE92" s="22"/>
      <c r="BF92" s="22"/>
      <c r="BG92" s="22"/>
      <c r="BH92" s="22"/>
      <c r="BI92" s="22"/>
      <c r="BJ92" s="22"/>
      <c r="BK92" s="226">
        <v>6</v>
      </c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22"/>
      <c r="CU92" s="22"/>
      <c r="CV92" s="22"/>
      <c r="CW92" s="22"/>
      <c r="CX92" s="22"/>
      <c r="CY92" s="22"/>
      <c r="CZ92" s="22"/>
      <c r="DA92" s="22"/>
      <c r="DB92" s="22"/>
      <c r="DC92" s="22"/>
      <c r="DD92" s="22"/>
      <c r="DE92" s="22"/>
      <c r="DF92" s="22"/>
      <c r="DG92" s="22"/>
      <c r="DH92" s="22"/>
      <c r="DI92" s="22"/>
      <c r="DJ92" s="22"/>
      <c r="DK92" s="22"/>
      <c r="DL92" s="22"/>
      <c r="DM92" s="22"/>
      <c r="DN92" s="22"/>
      <c r="DO92" s="22"/>
      <c r="DP92" s="22"/>
      <c r="DQ92" s="22"/>
      <c r="DR92" s="22"/>
      <c r="DS92" s="22"/>
      <c r="DT92" s="22"/>
      <c r="DU92" s="22"/>
      <c r="DV92" s="22"/>
      <c r="DW92" s="22"/>
      <c r="DX92" s="22"/>
      <c r="DY92" s="22"/>
      <c r="DZ92" s="22"/>
      <c r="EA92" s="22"/>
      <c r="EB92" s="22"/>
      <c r="EC92" s="22"/>
      <c r="ED92" s="22"/>
      <c r="EE92" s="22"/>
      <c r="EF92" s="22"/>
      <c r="EG92" s="22"/>
      <c r="EH92" s="22"/>
      <c r="EI92" s="22"/>
      <c r="EJ92" s="22"/>
      <c r="EK92" s="22"/>
      <c r="EL92" s="22"/>
      <c r="EM92" s="22"/>
      <c r="EN92" s="22"/>
      <c r="EO92" s="22"/>
      <c r="EP92" s="22"/>
      <c r="EQ92" s="22"/>
      <c r="ER92" s="22"/>
      <c r="ES92" s="22"/>
      <c r="ET92" s="22"/>
      <c r="EU92" s="22"/>
      <c r="EV92" s="22"/>
      <c r="EW92" s="22"/>
      <c r="EX92" s="22"/>
      <c r="EY92" s="22"/>
      <c r="EZ92" s="22"/>
      <c r="FA92" s="22"/>
      <c r="FB92" s="22"/>
      <c r="FC92" s="22"/>
      <c r="FD92" s="22"/>
      <c r="FE92" s="22"/>
      <c r="FF92" s="22"/>
      <c r="FG92" s="22"/>
      <c r="FH92" s="22"/>
      <c r="FI92" s="22"/>
      <c r="FJ92" s="22"/>
      <c r="FK92" s="22"/>
      <c r="FL92" s="22"/>
      <c r="FM92" s="22"/>
      <c r="FN92" s="22"/>
      <c r="FO92" s="22"/>
      <c r="FP92" s="22"/>
      <c r="FQ92" s="22"/>
      <c r="FR92" s="22"/>
      <c r="FS92" s="22"/>
      <c r="FT92" s="22"/>
      <c r="FU92" s="22"/>
      <c r="FV92" s="22"/>
      <c r="FW92" s="22"/>
      <c r="FX92" s="22"/>
      <c r="FY92" s="22"/>
      <c r="FZ92" s="22"/>
      <c r="GA92" s="22"/>
      <c r="GB92" s="22"/>
      <c r="GC92" s="22"/>
      <c r="GD92" s="22"/>
      <c r="GE92" s="22"/>
      <c r="GF92" s="22"/>
      <c r="GG92" s="22"/>
      <c r="GH92" s="22"/>
      <c r="GI92" s="22"/>
      <c r="GJ92" s="22"/>
      <c r="GK92" s="22"/>
    </row>
    <row r="93" spans="1:193" ht="13.5">
      <c r="A93" s="22"/>
      <c r="B93" s="22"/>
      <c r="C93" s="111"/>
      <c r="D93" s="111"/>
      <c r="E93" s="111"/>
      <c r="F93" s="111"/>
      <c r="G93" s="113" t="s">
        <v>74</v>
      </c>
      <c r="H93" s="113"/>
      <c r="I93" s="113"/>
      <c r="J93" s="111"/>
      <c r="K93" s="111"/>
      <c r="L93" s="201">
        <f>VLOOKUP($N$73,$BE$77:$BH$83,4,FALSE)</f>
        <v>3830</v>
      </c>
      <c r="M93" s="201"/>
      <c r="N93" s="201"/>
      <c r="O93" s="201"/>
      <c r="P93" s="201"/>
      <c r="Q93" s="201"/>
      <c r="R93" s="201"/>
      <c r="S93" s="201"/>
      <c r="T93" s="201"/>
      <c r="U93" s="201"/>
      <c r="V93" s="111"/>
      <c r="W93" s="111"/>
      <c r="X93" s="203"/>
      <c r="Y93" s="203"/>
      <c r="Z93" s="203"/>
      <c r="AA93" s="203"/>
      <c r="AB93" s="111"/>
      <c r="AC93" s="111"/>
      <c r="AD93" s="111"/>
      <c r="AE93" s="111"/>
      <c r="AF93" s="111"/>
      <c r="AG93" s="151"/>
      <c r="AH93" s="151"/>
      <c r="AI93" s="111"/>
      <c r="AJ93" s="111"/>
      <c r="AK93" s="111"/>
      <c r="AL93" s="111"/>
      <c r="AM93" s="111"/>
      <c r="AN93" s="202"/>
      <c r="AO93" s="202"/>
      <c r="AP93" s="202"/>
      <c r="AQ93" s="202"/>
      <c r="AR93" s="111"/>
      <c r="AS93" s="111"/>
      <c r="AT93" s="111"/>
      <c r="AU93" s="111"/>
      <c r="AV93" s="111"/>
      <c r="AW93" s="22"/>
      <c r="AX93" s="108"/>
      <c r="AY93" s="108"/>
      <c r="AZ93" s="108"/>
      <c r="BA93" s="108"/>
      <c r="BB93" s="108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/>
      <c r="CZ93" s="22"/>
      <c r="DA93" s="22"/>
      <c r="DB93" s="22"/>
      <c r="DC93" s="22"/>
      <c r="DD93" s="22"/>
      <c r="DE93" s="22"/>
      <c r="DF93" s="22"/>
      <c r="DG93" s="22"/>
      <c r="DH93" s="22"/>
      <c r="DI93" s="22"/>
      <c r="DJ93" s="22"/>
      <c r="DK93" s="22"/>
      <c r="DL93" s="22"/>
      <c r="DM93" s="22"/>
      <c r="DN93" s="22"/>
      <c r="DO93" s="22"/>
      <c r="DP93" s="22"/>
      <c r="DQ93" s="22"/>
      <c r="DR93" s="22"/>
      <c r="DS93" s="22"/>
      <c r="DT93" s="22"/>
      <c r="DU93" s="22"/>
      <c r="DV93" s="22"/>
      <c r="DW93" s="22"/>
      <c r="DX93" s="22"/>
      <c r="DY93" s="22"/>
      <c r="DZ93" s="22"/>
      <c r="EA93" s="22"/>
      <c r="EB93" s="22"/>
      <c r="EC93" s="22"/>
      <c r="ED93" s="22"/>
      <c r="EE93" s="22"/>
      <c r="EF93" s="22"/>
      <c r="EG93" s="22"/>
      <c r="EH93" s="22"/>
      <c r="EI93" s="22"/>
      <c r="EJ93" s="22"/>
      <c r="EK93" s="22"/>
      <c r="EL93" s="22"/>
      <c r="EM93" s="22"/>
      <c r="EN93" s="22"/>
      <c r="EO93" s="22"/>
      <c r="EP93" s="22"/>
      <c r="EQ93" s="22"/>
      <c r="ER93" s="22"/>
      <c r="ES93" s="22"/>
      <c r="ET93" s="22"/>
      <c r="EU93" s="22"/>
      <c r="EV93" s="22"/>
      <c r="EW93" s="22"/>
      <c r="EX93" s="22"/>
      <c r="EY93" s="22"/>
      <c r="EZ93" s="22"/>
      <c r="FA93" s="22"/>
      <c r="FB93" s="22"/>
      <c r="FC93" s="22"/>
      <c r="FD93" s="22"/>
      <c r="FE93" s="22"/>
      <c r="FF93" s="22"/>
      <c r="FG93" s="22"/>
      <c r="FH93" s="22"/>
      <c r="FI93" s="22"/>
      <c r="FJ93" s="22"/>
      <c r="FK93" s="22"/>
      <c r="FL93" s="22"/>
      <c r="FM93" s="22"/>
      <c r="FN93" s="22"/>
      <c r="FO93" s="22"/>
      <c r="FP93" s="22"/>
      <c r="FQ93" s="22"/>
      <c r="FR93" s="22"/>
      <c r="FS93" s="22"/>
      <c r="FT93" s="22"/>
      <c r="FU93" s="22"/>
      <c r="FV93" s="22"/>
      <c r="FW93" s="22"/>
      <c r="FX93" s="22"/>
      <c r="FY93" s="22"/>
      <c r="FZ93" s="22"/>
      <c r="GA93" s="22"/>
      <c r="GB93" s="22"/>
      <c r="GC93" s="22"/>
      <c r="GD93" s="22"/>
      <c r="GE93" s="22"/>
      <c r="GF93" s="22"/>
      <c r="GG93" s="22"/>
      <c r="GH93" s="22"/>
      <c r="GI93" s="22"/>
      <c r="GJ93" s="22"/>
      <c r="GK93" s="22"/>
    </row>
    <row r="94" spans="1:193" ht="13.5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111"/>
      <c r="R94" s="111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22"/>
      <c r="CU94" s="22"/>
      <c r="CV94" s="22"/>
      <c r="CW94" s="22"/>
      <c r="CX94" s="22"/>
      <c r="CY94" s="22"/>
      <c r="CZ94" s="22"/>
      <c r="DA94" s="22"/>
      <c r="DB94" s="22"/>
      <c r="DC94" s="22"/>
      <c r="DD94" s="22"/>
      <c r="DE94" s="22"/>
      <c r="DF94" s="22"/>
      <c r="DG94" s="22"/>
      <c r="DH94" s="22"/>
      <c r="DI94" s="22"/>
      <c r="DJ94" s="22"/>
      <c r="DK94" s="22"/>
      <c r="DL94" s="22"/>
      <c r="DM94" s="22"/>
      <c r="DN94" s="22"/>
      <c r="DO94" s="22"/>
      <c r="DP94" s="22"/>
      <c r="DQ94" s="22"/>
      <c r="DR94" s="22"/>
      <c r="DS94" s="22"/>
      <c r="DT94" s="22"/>
      <c r="DU94" s="22"/>
      <c r="DV94" s="22"/>
      <c r="DW94" s="22"/>
      <c r="DX94" s="22"/>
      <c r="DY94" s="22"/>
      <c r="DZ94" s="22"/>
      <c r="EA94" s="22"/>
      <c r="EB94" s="22"/>
      <c r="EC94" s="22"/>
      <c r="ED94" s="22"/>
      <c r="EE94" s="22"/>
      <c r="EF94" s="22"/>
      <c r="EG94" s="22"/>
      <c r="EH94" s="22"/>
      <c r="EI94" s="22"/>
      <c r="EJ94" s="22"/>
      <c r="EK94" s="22"/>
      <c r="EL94" s="22"/>
      <c r="EM94" s="22"/>
      <c r="EN94" s="22"/>
      <c r="EO94" s="22"/>
      <c r="EP94" s="22"/>
      <c r="EQ94" s="22"/>
      <c r="ER94" s="22"/>
      <c r="ES94" s="22"/>
      <c r="ET94" s="22"/>
      <c r="EU94" s="22"/>
      <c r="EV94" s="22"/>
      <c r="EW94" s="22"/>
      <c r="EX94" s="22"/>
      <c r="EY94" s="22"/>
      <c r="EZ94" s="22"/>
      <c r="FA94" s="22"/>
      <c r="FB94" s="22"/>
      <c r="FC94" s="22"/>
      <c r="FD94" s="22"/>
      <c r="FE94" s="22"/>
      <c r="FF94" s="22"/>
      <c r="FG94" s="22"/>
      <c r="FH94" s="22"/>
      <c r="FI94" s="22"/>
      <c r="FJ94" s="22"/>
      <c r="FK94" s="22"/>
      <c r="FL94" s="22"/>
      <c r="FM94" s="22"/>
      <c r="FN94" s="22"/>
      <c r="FO94" s="22"/>
      <c r="FP94" s="22"/>
      <c r="FQ94" s="22"/>
      <c r="FR94" s="22"/>
      <c r="FS94" s="22"/>
      <c r="FT94" s="22"/>
      <c r="FU94" s="22"/>
      <c r="FV94" s="22"/>
      <c r="FW94" s="22"/>
      <c r="FX94" s="22"/>
      <c r="FY94" s="22"/>
      <c r="FZ94" s="22"/>
      <c r="GA94" s="22"/>
      <c r="GB94" s="22"/>
      <c r="GC94" s="22"/>
      <c r="GD94" s="22"/>
      <c r="GE94" s="22"/>
      <c r="GF94" s="22"/>
      <c r="GG94" s="22"/>
      <c r="GH94" s="22"/>
      <c r="GI94" s="22"/>
      <c r="GJ94" s="22"/>
      <c r="GK94" s="22"/>
    </row>
    <row r="95" spans="1:193" ht="13.5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8"/>
      <c r="AS95" s="28"/>
      <c r="AT95" s="28"/>
      <c r="AU95" s="28"/>
      <c r="AV95" s="28"/>
      <c r="AW95" s="28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  <c r="CW95" s="22"/>
      <c r="CX95" s="22"/>
      <c r="CY95" s="22"/>
      <c r="CZ95" s="22"/>
      <c r="DA95" s="22"/>
      <c r="DB95" s="22"/>
      <c r="DC95" s="22"/>
      <c r="DD95" s="22"/>
      <c r="DE95" s="22"/>
      <c r="DF95" s="22"/>
      <c r="DG95" s="22"/>
      <c r="DH95" s="22"/>
      <c r="DI95" s="22"/>
      <c r="DJ95" s="22"/>
      <c r="DK95" s="22"/>
      <c r="DL95" s="22"/>
      <c r="DM95" s="22"/>
      <c r="DN95" s="22"/>
      <c r="DO95" s="22"/>
      <c r="DP95" s="22"/>
      <c r="DQ95" s="22"/>
      <c r="DR95" s="22"/>
      <c r="DS95" s="22"/>
      <c r="DT95" s="22"/>
      <c r="DU95" s="22"/>
      <c r="DV95" s="22"/>
      <c r="DW95" s="22"/>
      <c r="DX95" s="22"/>
      <c r="DY95" s="22"/>
      <c r="DZ95" s="22"/>
      <c r="EA95" s="22"/>
      <c r="EB95" s="22"/>
      <c r="EC95" s="22"/>
      <c r="ED95" s="22"/>
      <c r="EE95" s="22"/>
      <c r="EF95" s="22"/>
      <c r="EG95" s="22"/>
      <c r="EH95" s="22"/>
      <c r="EI95" s="22"/>
      <c r="EJ95" s="22"/>
      <c r="EK95" s="22"/>
      <c r="EL95" s="22"/>
      <c r="EM95" s="22"/>
      <c r="EN95" s="22"/>
      <c r="EO95" s="22"/>
      <c r="EP95" s="22"/>
      <c r="EQ95" s="22"/>
      <c r="ER95" s="22"/>
      <c r="ES95" s="22"/>
      <c r="ET95" s="22"/>
      <c r="EU95" s="22"/>
      <c r="EV95" s="22"/>
      <c r="EW95" s="22"/>
      <c r="EX95" s="22"/>
      <c r="EY95" s="22"/>
      <c r="EZ95" s="22"/>
      <c r="FA95" s="22"/>
      <c r="FB95" s="22"/>
      <c r="FC95" s="22"/>
      <c r="FD95" s="22"/>
      <c r="FE95" s="22"/>
      <c r="FF95" s="22"/>
      <c r="FG95" s="22"/>
      <c r="FH95" s="22"/>
      <c r="FI95" s="22"/>
      <c r="FJ95" s="22"/>
      <c r="FK95" s="22"/>
      <c r="FL95" s="22"/>
      <c r="FM95" s="22"/>
      <c r="FN95" s="22"/>
      <c r="FO95" s="22"/>
      <c r="FP95" s="22"/>
      <c r="FQ95" s="22"/>
      <c r="FR95" s="22"/>
      <c r="FS95" s="22"/>
      <c r="FT95" s="22"/>
      <c r="FU95" s="22"/>
      <c r="FV95" s="22"/>
      <c r="FW95" s="22"/>
      <c r="FX95" s="22"/>
      <c r="FY95" s="22"/>
      <c r="FZ95" s="22"/>
      <c r="GA95" s="22"/>
      <c r="GB95" s="22"/>
      <c r="GC95" s="22"/>
      <c r="GD95" s="22"/>
      <c r="GE95" s="22"/>
      <c r="GF95" s="22"/>
      <c r="GG95" s="22"/>
      <c r="GH95" s="22"/>
      <c r="GI95" s="22"/>
      <c r="GJ95" s="22"/>
      <c r="GK95" s="22"/>
    </row>
    <row r="96" spans="1:193" ht="13.5">
      <c r="A96" s="22"/>
      <c r="B96" s="22"/>
      <c r="C96" s="26" t="s">
        <v>7</v>
      </c>
      <c r="D96" s="22"/>
      <c r="E96" s="22"/>
      <c r="F96" s="22" t="s">
        <v>125</v>
      </c>
      <c r="G96" s="22"/>
      <c r="H96" s="22"/>
      <c r="I96" s="22"/>
      <c r="J96" s="22"/>
      <c r="K96" s="22"/>
      <c r="L96" s="22"/>
      <c r="M96" s="22"/>
      <c r="N96" s="22"/>
      <c r="O96" s="109" t="str">
        <f>$W$13</f>
        <v>合板足場板</v>
      </c>
      <c r="P96" s="109"/>
      <c r="Q96" s="109"/>
      <c r="R96" s="109"/>
      <c r="S96" s="109"/>
      <c r="T96" s="109"/>
      <c r="U96" s="109"/>
      <c r="V96" s="109"/>
      <c r="W96" s="109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22"/>
      <c r="CU96" s="22"/>
      <c r="CV96" s="22"/>
      <c r="CW96" s="22"/>
      <c r="CX96" s="22"/>
      <c r="CY96" s="22"/>
      <c r="CZ96" s="22"/>
      <c r="DA96" s="22"/>
      <c r="DB96" s="22"/>
      <c r="DC96" s="22"/>
      <c r="DD96" s="22"/>
      <c r="DE96" s="22"/>
      <c r="DF96" s="22"/>
      <c r="DG96" s="22"/>
      <c r="DH96" s="22"/>
      <c r="DI96" s="22"/>
      <c r="DJ96" s="22"/>
      <c r="DK96" s="22"/>
      <c r="DL96" s="22"/>
      <c r="DM96" s="22"/>
      <c r="DN96" s="22"/>
      <c r="DO96" s="22"/>
      <c r="DP96" s="22"/>
      <c r="DQ96" s="22"/>
      <c r="DR96" s="22"/>
      <c r="DS96" s="22"/>
      <c r="DT96" s="22"/>
      <c r="DU96" s="22"/>
      <c r="DV96" s="22"/>
      <c r="DW96" s="22"/>
      <c r="DX96" s="22"/>
      <c r="DY96" s="22"/>
      <c r="DZ96" s="22"/>
      <c r="EA96" s="22"/>
      <c r="EB96" s="22"/>
      <c r="EC96" s="22"/>
      <c r="ED96" s="22"/>
      <c r="EE96" s="22"/>
      <c r="EF96" s="22"/>
      <c r="EG96" s="22"/>
      <c r="EH96" s="22"/>
      <c r="EI96" s="22"/>
      <c r="EJ96" s="22"/>
      <c r="EK96" s="22"/>
      <c r="EL96" s="22"/>
      <c r="EM96" s="22"/>
      <c r="EN96" s="22"/>
      <c r="EO96" s="22"/>
      <c r="EP96" s="22"/>
      <c r="EQ96" s="22"/>
      <c r="ER96" s="22"/>
      <c r="ES96" s="22"/>
      <c r="ET96" s="22"/>
      <c r="EU96" s="22"/>
      <c r="EV96" s="22"/>
      <c r="EW96" s="22"/>
      <c r="EX96" s="22"/>
      <c r="EY96" s="22"/>
      <c r="EZ96" s="22"/>
      <c r="FA96" s="22"/>
      <c r="FB96" s="22"/>
      <c r="FC96" s="22"/>
      <c r="FD96" s="22"/>
      <c r="FE96" s="22"/>
      <c r="FF96" s="22"/>
      <c r="FG96" s="22"/>
      <c r="FH96" s="22"/>
      <c r="FI96" s="22"/>
      <c r="FJ96" s="22"/>
      <c r="FK96" s="22"/>
      <c r="FL96" s="22"/>
      <c r="FM96" s="22"/>
      <c r="FN96" s="22"/>
      <c r="FO96" s="22"/>
      <c r="FP96" s="22"/>
      <c r="FQ96" s="22"/>
      <c r="FR96" s="22"/>
      <c r="FS96" s="22"/>
      <c r="FT96" s="22"/>
      <c r="FU96" s="22"/>
      <c r="FV96" s="22"/>
      <c r="FW96" s="22"/>
      <c r="FX96" s="22"/>
      <c r="FY96" s="22"/>
      <c r="FZ96" s="22"/>
      <c r="GA96" s="22"/>
      <c r="GB96" s="22"/>
      <c r="GC96" s="22"/>
      <c r="GD96" s="22"/>
      <c r="GE96" s="22"/>
      <c r="GF96" s="22"/>
      <c r="GG96" s="22"/>
      <c r="GH96" s="22"/>
      <c r="GI96" s="22"/>
      <c r="GJ96" s="22"/>
      <c r="GK96" s="22"/>
    </row>
    <row r="97" spans="1:193" ht="13.5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22"/>
      <c r="CU97" s="22"/>
      <c r="CV97" s="22"/>
      <c r="CW97" s="22"/>
      <c r="CX97" s="22"/>
      <c r="CY97" s="22"/>
      <c r="CZ97" s="22"/>
      <c r="DA97" s="22"/>
      <c r="DB97" s="22"/>
      <c r="DC97" s="22"/>
      <c r="DD97" s="22"/>
      <c r="DE97" s="22"/>
      <c r="DF97" s="22"/>
      <c r="DG97" s="22"/>
      <c r="DH97" s="22"/>
      <c r="DI97" s="22"/>
      <c r="DJ97" s="22"/>
      <c r="DK97" s="22"/>
      <c r="DL97" s="22"/>
      <c r="DM97" s="22"/>
      <c r="DN97" s="22"/>
      <c r="DO97" s="22"/>
      <c r="DP97" s="22"/>
      <c r="DQ97" s="22"/>
      <c r="DR97" s="22"/>
      <c r="DS97" s="22"/>
      <c r="DT97" s="22"/>
      <c r="DU97" s="22"/>
      <c r="DV97" s="22"/>
      <c r="DW97" s="22"/>
      <c r="DX97" s="22"/>
      <c r="DY97" s="22"/>
      <c r="DZ97" s="22"/>
      <c r="EA97" s="22"/>
      <c r="EB97" s="22"/>
      <c r="EC97" s="22"/>
      <c r="ED97" s="22"/>
      <c r="EE97" s="22"/>
      <c r="EF97" s="22"/>
      <c r="EG97" s="22"/>
      <c r="EH97" s="22"/>
      <c r="EI97" s="22"/>
      <c r="EJ97" s="22"/>
      <c r="EK97" s="22"/>
      <c r="EL97" s="22"/>
      <c r="EM97" s="22"/>
      <c r="EN97" s="22"/>
      <c r="EO97" s="22"/>
      <c r="EP97" s="22"/>
      <c r="EQ97" s="22"/>
      <c r="ER97" s="22"/>
      <c r="ES97" s="22"/>
      <c r="ET97" s="22"/>
      <c r="EU97" s="22"/>
      <c r="EV97" s="22"/>
      <c r="EW97" s="22"/>
      <c r="EX97" s="22"/>
      <c r="EY97" s="22"/>
      <c r="EZ97" s="22"/>
      <c r="FA97" s="22"/>
      <c r="FB97" s="22"/>
      <c r="FC97" s="22"/>
      <c r="FD97" s="22"/>
      <c r="FE97" s="22"/>
      <c r="FF97" s="22"/>
      <c r="FG97" s="22"/>
      <c r="FH97" s="22"/>
      <c r="FI97" s="22"/>
      <c r="FJ97" s="22"/>
      <c r="FK97" s="22"/>
      <c r="FL97" s="22"/>
      <c r="FM97" s="22"/>
      <c r="FN97" s="22"/>
      <c r="FO97" s="22"/>
      <c r="FP97" s="22"/>
      <c r="FQ97" s="22"/>
      <c r="FR97" s="22"/>
      <c r="FS97" s="22"/>
      <c r="FT97" s="22"/>
      <c r="FU97" s="22"/>
      <c r="FV97" s="22"/>
      <c r="FW97" s="22"/>
      <c r="FX97" s="22"/>
      <c r="FY97" s="22"/>
      <c r="FZ97" s="22"/>
      <c r="GA97" s="22"/>
      <c r="GB97" s="22"/>
      <c r="GC97" s="22"/>
      <c r="GD97" s="22"/>
      <c r="GE97" s="22"/>
      <c r="GF97" s="22"/>
      <c r="GG97" s="22"/>
      <c r="GH97" s="22"/>
      <c r="GI97" s="22"/>
      <c r="GJ97" s="22"/>
      <c r="GK97" s="22"/>
    </row>
    <row r="98" spans="1:193" ht="13.5">
      <c r="A98" s="22"/>
      <c r="B98" s="22"/>
      <c r="C98" s="22"/>
      <c r="D98" s="22"/>
      <c r="E98" s="22"/>
      <c r="F98" s="22"/>
      <c r="G98" s="22" t="s">
        <v>22</v>
      </c>
      <c r="H98" s="22"/>
      <c r="I98" s="22"/>
      <c r="J98" s="22"/>
      <c r="K98" s="22"/>
      <c r="L98" s="22"/>
      <c r="M98" s="22"/>
      <c r="N98" s="22"/>
      <c r="O98" s="22"/>
      <c r="P98" s="22"/>
      <c r="Q98" s="111" t="s">
        <v>24</v>
      </c>
      <c r="R98" s="111"/>
      <c r="S98" s="111" t="s">
        <v>25</v>
      </c>
      <c r="T98" s="111"/>
      <c r="U98" s="22"/>
      <c r="V98" s="151">
        <f>+$V$59</f>
        <v>44</v>
      </c>
      <c r="W98" s="151"/>
      <c r="X98" s="151"/>
      <c r="Y98" s="151"/>
      <c r="Z98" s="111" t="s">
        <v>21</v>
      </c>
      <c r="AA98" s="111"/>
      <c r="AB98" s="111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/>
      <c r="CY98" s="22"/>
      <c r="CZ98" s="22"/>
      <c r="DA98" s="22"/>
      <c r="DB98" s="22"/>
      <c r="DC98" s="22"/>
      <c r="DD98" s="22"/>
      <c r="DE98" s="22"/>
      <c r="DF98" s="22"/>
      <c r="DG98" s="22"/>
      <c r="DH98" s="22"/>
      <c r="DI98" s="22"/>
      <c r="DJ98" s="22"/>
      <c r="DK98" s="22"/>
      <c r="DL98" s="22"/>
      <c r="DM98" s="22"/>
      <c r="DN98" s="22"/>
      <c r="DO98" s="22"/>
      <c r="DP98" s="22"/>
      <c r="DQ98" s="22"/>
      <c r="DR98" s="22"/>
      <c r="DS98" s="22"/>
      <c r="DT98" s="22"/>
      <c r="DU98" s="22"/>
      <c r="DV98" s="22"/>
      <c r="DW98" s="22"/>
      <c r="DX98" s="22"/>
      <c r="DY98" s="22"/>
      <c r="DZ98" s="22"/>
      <c r="EA98" s="22"/>
      <c r="EB98" s="22"/>
      <c r="EC98" s="22"/>
      <c r="ED98" s="22"/>
      <c r="EE98" s="22"/>
      <c r="EF98" s="22"/>
      <c r="EG98" s="22"/>
      <c r="EH98" s="22"/>
      <c r="EI98" s="22"/>
      <c r="EJ98" s="22"/>
      <c r="EK98" s="22"/>
      <c r="EL98" s="22"/>
      <c r="EM98" s="22"/>
      <c r="EN98" s="22"/>
      <c r="EO98" s="22"/>
      <c r="EP98" s="22"/>
      <c r="EQ98" s="22"/>
      <c r="ER98" s="22"/>
      <c r="ES98" s="22"/>
      <c r="ET98" s="22"/>
      <c r="EU98" s="22"/>
      <c r="EV98" s="22"/>
      <c r="EW98" s="22"/>
      <c r="EX98" s="22"/>
      <c r="EY98" s="22"/>
      <c r="EZ98" s="22"/>
      <c r="FA98" s="22"/>
      <c r="FB98" s="22"/>
      <c r="FC98" s="22"/>
      <c r="FD98" s="22"/>
      <c r="FE98" s="22"/>
      <c r="FF98" s="22"/>
      <c r="FG98" s="22"/>
      <c r="FH98" s="22"/>
      <c r="FI98" s="22"/>
      <c r="FJ98" s="22"/>
      <c r="FK98" s="22"/>
      <c r="FL98" s="22"/>
      <c r="FM98" s="22"/>
      <c r="FN98" s="22"/>
      <c r="FO98" s="22"/>
      <c r="FP98" s="22"/>
      <c r="FQ98" s="22"/>
      <c r="FR98" s="22"/>
      <c r="FS98" s="22"/>
      <c r="FT98" s="22"/>
      <c r="FU98" s="22"/>
      <c r="FV98" s="22"/>
      <c r="FW98" s="22"/>
      <c r="FX98" s="22"/>
      <c r="FY98" s="22"/>
      <c r="FZ98" s="22"/>
      <c r="GA98" s="22"/>
      <c r="GB98" s="22"/>
      <c r="GC98" s="22"/>
      <c r="GD98" s="22"/>
      <c r="GE98" s="22"/>
      <c r="GF98" s="22"/>
      <c r="GG98" s="22"/>
      <c r="GH98" s="22"/>
      <c r="GI98" s="22"/>
      <c r="GJ98" s="22"/>
      <c r="GK98" s="22"/>
    </row>
    <row r="99" spans="1:193" ht="13.5">
      <c r="A99" s="22"/>
      <c r="B99" s="22"/>
      <c r="C99" s="22"/>
      <c r="D99" s="22"/>
      <c r="E99" s="22"/>
      <c r="F99" s="22"/>
      <c r="G99" s="22" t="s">
        <v>26</v>
      </c>
      <c r="H99" s="22"/>
      <c r="I99" s="22"/>
      <c r="J99" s="22"/>
      <c r="K99" s="22"/>
      <c r="L99" s="22"/>
      <c r="M99" s="22"/>
      <c r="N99" s="22"/>
      <c r="O99" s="22"/>
      <c r="P99" s="22"/>
      <c r="Q99" s="111" t="s">
        <v>27</v>
      </c>
      <c r="R99" s="111"/>
      <c r="S99" s="111" t="s">
        <v>25</v>
      </c>
      <c r="T99" s="111"/>
      <c r="U99" s="22"/>
      <c r="V99" s="152">
        <f>+$V$61</f>
        <v>1050</v>
      </c>
      <c r="W99" s="152"/>
      <c r="X99" s="152"/>
      <c r="Y99" s="152"/>
      <c r="Z99" s="111" t="s">
        <v>10</v>
      </c>
      <c r="AA99" s="111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22"/>
      <c r="CZ99" s="22"/>
      <c r="DA99" s="22"/>
      <c r="DB99" s="22"/>
      <c r="DC99" s="22"/>
      <c r="DD99" s="22"/>
      <c r="DE99" s="22"/>
      <c r="DF99" s="22"/>
      <c r="DG99" s="22"/>
      <c r="DH99" s="22"/>
      <c r="DI99" s="22"/>
      <c r="DJ99" s="22"/>
      <c r="DK99" s="22"/>
      <c r="DL99" s="22"/>
      <c r="DM99" s="22"/>
      <c r="DN99" s="22"/>
      <c r="DO99" s="22"/>
      <c r="DP99" s="22"/>
      <c r="DQ99" s="22"/>
      <c r="DR99" s="22"/>
      <c r="DS99" s="22"/>
      <c r="DT99" s="22"/>
      <c r="DU99" s="22"/>
      <c r="DV99" s="22"/>
      <c r="DW99" s="22"/>
      <c r="DX99" s="22"/>
      <c r="DY99" s="22"/>
      <c r="DZ99" s="22"/>
      <c r="EA99" s="22"/>
      <c r="EB99" s="22"/>
      <c r="EC99" s="22"/>
      <c r="ED99" s="22"/>
      <c r="EE99" s="22"/>
      <c r="EF99" s="22"/>
      <c r="EG99" s="22"/>
      <c r="EH99" s="22"/>
      <c r="EI99" s="22"/>
      <c r="EJ99" s="22"/>
      <c r="EK99" s="22"/>
      <c r="EL99" s="22"/>
      <c r="EM99" s="22"/>
      <c r="EN99" s="22"/>
      <c r="EO99" s="22"/>
      <c r="EP99" s="22"/>
      <c r="EQ99" s="22"/>
      <c r="ER99" s="22"/>
      <c r="ES99" s="22"/>
      <c r="ET99" s="22"/>
      <c r="EU99" s="22"/>
      <c r="EV99" s="22"/>
      <c r="EW99" s="22"/>
      <c r="EX99" s="22"/>
      <c r="EY99" s="22"/>
      <c r="EZ99" s="22"/>
      <c r="FA99" s="22"/>
      <c r="FB99" s="22"/>
      <c r="FC99" s="22"/>
      <c r="FD99" s="22"/>
      <c r="FE99" s="22"/>
      <c r="FF99" s="22"/>
      <c r="FG99" s="22"/>
      <c r="FH99" s="22"/>
      <c r="FI99" s="22"/>
      <c r="FJ99" s="22"/>
      <c r="FK99" s="22"/>
      <c r="FL99" s="22"/>
      <c r="FM99" s="22"/>
      <c r="FN99" s="22"/>
      <c r="FO99" s="22"/>
      <c r="FP99" s="22"/>
      <c r="FQ99" s="22"/>
      <c r="FR99" s="22"/>
      <c r="FS99" s="22"/>
      <c r="FT99" s="22"/>
      <c r="FU99" s="22"/>
      <c r="FV99" s="22"/>
      <c r="FW99" s="22"/>
      <c r="FX99" s="22"/>
      <c r="FY99" s="22"/>
      <c r="FZ99" s="22"/>
      <c r="GA99" s="22"/>
      <c r="GB99" s="22"/>
      <c r="GC99" s="22"/>
      <c r="GD99" s="22"/>
      <c r="GE99" s="22"/>
      <c r="GF99" s="22"/>
      <c r="GG99" s="22"/>
      <c r="GH99" s="22"/>
      <c r="GI99" s="22"/>
      <c r="GJ99" s="22"/>
      <c r="GK99" s="22"/>
    </row>
    <row r="100" spans="1:193" ht="13.5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/>
      <c r="CY100" s="22"/>
      <c r="CZ100" s="22"/>
      <c r="DA100" s="22"/>
      <c r="DB100" s="22"/>
      <c r="DC100" s="22"/>
      <c r="DD100" s="22"/>
      <c r="DE100" s="22"/>
      <c r="DF100" s="22"/>
      <c r="DG100" s="22"/>
      <c r="DH100" s="22"/>
      <c r="DI100" s="22"/>
      <c r="DJ100" s="22"/>
      <c r="DK100" s="22"/>
      <c r="DL100" s="22"/>
      <c r="DM100" s="22"/>
      <c r="DN100" s="22"/>
      <c r="DO100" s="22"/>
      <c r="DP100" s="22"/>
      <c r="DQ100" s="22"/>
      <c r="DR100" s="22"/>
      <c r="DS100" s="22"/>
      <c r="DT100" s="22"/>
      <c r="DU100" s="22"/>
      <c r="DV100" s="22"/>
      <c r="DW100" s="22"/>
      <c r="DX100" s="22"/>
      <c r="DY100" s="22"/>
      <c r="DZ100" s="22"/>
      <c r="EA100" s="22"/>
      <c r="EB100" s="22"/>
      <c r="EC100" s="22"/>
      <c r="ED100" s="22"/>
      <c r="EE100" s="22"/>
      <c r="EF100" s="22"/>
      <c r="EG100" s="22"/>
      <c r="EH100" s="22"/>
      <c r="EI100" s="22"/>
      <c r="EJ100" s="22"/>
      <c r="EK100" s="22"/>
      <c r="EL100" s="22"/>
      <c r="EM100" s="22"/>
      <c r="EN100" s="22"/>
      <c r="EO100" s="22"/>
      <c r="EP100" s="22"/>
      <c r="EQ100" s="22"/>
      <c r="ER100" s="22"/>
      <c r="ES100" s="22"/>
      <c r="ET100" s="22"/>
      <c r="EU100" s="22"/>
      <c r="EV100" s="22"/>
      <c r="EW100" s="22"/>
      <c r="EX100" s="22"/>
      <c r="EY100" s="22"/>
      <c r="EZ100" s="22"/>
      <c r="FA100" s="22"/>
      <c r="FB100" s="22"/>
      <c r="FC100" s="22"/>
      <c r="FD100" s="22"/>
      <c r="FE100" s="22"/>
      <c r="FF100" s="22"/>
      <c r="FG100" s="22"/>
      <c r="FH100" s="22"/>
      <c r="FI100" s="22"/>
      <c r="FJ100" s="22"/>
      <c r="FK100" s="22"/>
      <c r="FL100" s="22"/>
      <c r="FM100" s="22"/>
      <c r="FN100" s="22"/>
      <c r="FO100" s="22"/>
      <c r="FP100" s="22"/>
      <c r="FQ100" s="22"/>
      <c r="FR100" s="22"/>
      <c r="FS100" s="22"/>
      <c r="FT100" s="22"/>
      <c r="FU100" s="22"/>
      <c r="FV100" s="22"/>
      <c r="FW100" s="22"/>
      <c r="FX100" s="22"/>
      <c r="FY100" s="22"/>
      <c r="FZ100" s="22"/>
      <c r="GA100" s="22"/>
      <c r="GB100" s="22"/>
      <c r="GC100" s="22"/>
      <c r="GD100" s="22"/>
      <c r="GE100" s="22"/>
      <c r="GF100" s="22"/>
      <c r="GG100" s="22"/>
      <c r="GH100" s="22"/>
      <c r="GI100" s="22"/>
      <c r="GJ100" s="22"/>
      <c r="GK100" s="22"/>
    </row>
    <row r="101" spans="1:193" ht="15.75">
      <c r="A101" s="22"/>
      <c r="B101" s="22"/>
      <c r="C101" s="111" t="s">
        <v>48</v>
      </c>
      <c r="D101" s="111"/>
      <c r="E101" s="111" t="s">
        <v>25</v>
      </c>
      <c r="F101" s="111"/>
      <c r="G101" s="110" t="s">
        <v>49</v>
      </c>
      <c r="H101" s="110"/>
      <c r="I101" s="110"/>
      <c r="J101" s="110"/>
      <c r="K101" s="157" t="s">
        <v>50</v>
      </c>
      <c r="L101" s="157"/>
      <c r="M101" s="110" t="s">
        <v>51</v>
      </c>
      <c r="N101" s="110"/>
      <c r="O101" s="110"/>
      <c r="P101" s="110"/>
      <c r="Q101" s="111" t="s">
        <v>25</v>
      </c>
      <c r="R101" s="111"/>
      <c r="S101" s="112">
        <f>+$V$99</f>
        <v>1050</v>
      </c>
      <c r="T101" s="112"/>
      <c r="U101" s="112"/>
      <c r="V101" s="112"/>
      <c r="W101" s="110" t="s">
        <v>17</v>
      </c>
      <c r="X101" s="110"/>
      <c r="Y101" s="114">
        <f>+$K$25/1000</f>
        <v>1.8</v>
      </c>
      <c r="Z101" s="114"/>
      <c r="AA101" s="114"/>
      <c r="AB101" s="157" t="s">
        <v>50</v>
      </c>
      <c r="AC101" s="157"/>
      <c r="AD101" s="158">
        <f>+$V$98</f>
        <v>44</v>
      </c>
      <c r="AE101" s="158"/>
      <c r="AF101" s="158"/>
      <c r="AG101" s="110" t="s">
        <v>17</v>
      </c>
      <c r="AH101" s="110"/>
      <c r="AI101" s="114">
        <f>+$K$25/1000</f>
        <v>1.8</v>
      </c>
      <c r="AJ101" s="114"/>
      <c r="AK101" s="114"/>
      <c r="AL101" s="120">
        <v>2</v>
      </c>
      <c r="AM101" s="120"/>
      <c r="AN101" s="111" t="s">
        <v>25</v>
      </c>
      <c r="AO101" s="111"/>
      <c r="AP101" s="200">
        <f>ROUND(($S$101*$Y$101/$S$102)+($AD$101*$AI$101^2/$AD$102),0)</f>
        <v>490</v>
      </c>
      <c r="AQ101" s="200"/>
      <c r="AR101" s="200"/>
      <c r="AS101" s="200"/>
      <c r="AT101" s="200"/>
      <c r="AU101" s="111" t="s">
        <v>52</v>
      </c>
      <c r="AV101" s="111"/>
      <c r="AW101" s="111"/>
      <c r="AX101" s="111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22"/>
      <c r="CU101" s="22"/>
      <c r="CV101" s="22"/>
      <c r="CW101" s="22"/>
      <c r="CX101" s="22"/>
      <c r="CY101" s="22"/>
      <c r="CZ101" s="22"/>
      <c r="DA101" s="22"/>
      <c r="DB101" s="22"/>
      <c r="DC101" s="22"/>
      <c r="DD101" s="22"/>
      <c r="DE101" s="22"/>
      <c r="DF101" s="22"/>
      <c r="DG101" s="22"/>
      <c r="DH101" s="22"/>
      <c r="DI101" s="22"/>
      <c r="DJ101" s="22"/>
      <c r="DK101" s="22"/>
      <c r="DL101" s="22"/>
      <c r="DM101" s="22"/>
      <c r="DN101" s="22"/>
      <c r="DO101" s="22"/>
      <c r="DP101" s="22"/>
      <c r="DQ101" s="22"/>
      <c r="DR101" s="22"/>
      <c r="DS101" s="22"/>
      <c r="DT101" s="22"/>
      <c r="DU101" s="22"/>
      <c r="DV101" s="22"/>
      <c r="DW101" s="22"/>
      <c r="DX101" s="22"/>
      <c r="DY101" s="22"/>
      <c r="DZ101" s="22"/>
      <c r="EA101" s="22"/>
      <c r="EB101" s="22"/>
      <c r="EC101" s="22"/>
      <c r="ED101" s="22"/>
      <c r="EE101" s="22"/>
      <c r="EF101" s="22"/>
      <c r="EG101" s="22"/>
      <c r="EH101" s="22"/>
      <c r="EI101" s="22"/>
      <c r="EJ101" s="22"/>
      <c r="EK101" s="22"/>
      <c r="EL101" s="22"/>
      <c r="EM101" s="22"/>
      <c r="EN101" s="22"/>
      <c r="EO101" s="22"/>
      <c r="EP101" s="22"/>
      <c r="EQ101" s="22"/>
      <c r="ER101" s="22"/>
      <c r="ES101" s="22"/>
      <c r="ET101" s="22"/>
      <c r="EU101" s="22"/>
      <c r="EV101" s="22"/>
      <c r="EW101" s="22"/>
      <c r="EX101" s="22"/>
      <c r="EY101" s="22"/>
      <c r="EZ101" s="22"/>
      <c r="FA101" s="22"/>
      <c r="FB101" s="22"/>
      <c r="FC101" s="22"/>
      <c r="FD101" s="22"/>
      <c r="FE101" s="22"/>
      <c r="FF101" s="22"/>
      <c r="FG101" s="22"/>
      <c r="FH101" s="22"/>
      <c r="FI101" s="22"/>
      <c r="FJ101" s="22"/>
      <c r="FK101" s="22"/>
      <c r="FL101" s="22"/>
      <c r="FM101" s="22"/>
      <c r="FN101" s="22"/>
      <c r="FO101" s="22"/>
      <c r="FP101" s="22"/>
      <c r="FQ101" s="22"/>
      <c r="FR101" s="22"/>
      <c r="FS101" s="22"/>
      <c r="FT101" s="22"/>
      <c r="FU101" s="22"/>
      <c r="FV101" s="22"/>
      <c r="FW101" s="22"/>
      <c r="FX101" s="22"/>
      <c r="FY101" s="22"/>
      <c r="FZ101" s="22"/>
      <c r="GA101" s="22"/>
      <c r="GB101" s="22"/>
      <c r="GC101" s="22"/>
      <c r="GD101" s="22"/>
      <c r="GE101" s="22"/>
      <c r="GF101" s="22"/>
      <c r="GG101" s="22"/>
      <c r="GH101" s="22"/>
      <c r="GI101" s="22"/>
      <c r="GJ101" s="22"/>
      <c r="GK101" s="22"/>
    </row>
    <row r="102" spans="1:193" ht="13.5">
      <c r="A102" s="22"/>
      <c r="B102" s="22"/>
      <c r="C102" s="111"/>
      <c r="D102" s="111"/>
      <c r="E102" s="111"/>
      <c r="F102" s="111"/>
      <c r="G102" s="113">
        <v>4</v>
      </c>
      <c r="H102" s="113"/>
      <c r="I102" s="113"/>
      <c r="J102" s="113"/>
      <c r="K102" s="157"/>
      <c r="L102" s="157"/>
      <c r="M102" s="113">
        <v>8</v>
      </c>
      <c r="N102" s="113"/>
      <c r="O102" s="113"/>
      <c r="P102" s="113"/>
      <c r="Q102" s="111"/>
      <c r="R102" s="111"/>
      <c r="S102" s="113">
        <v>4</v>
      </c>
      <c r="T102" s="113"/>
      <c r="U102" s="113"/>
      <c r="V102" s="113"/>
      <c r="W102" s="113"/>
      <c r="X102" s="113"/>
      <c r="Y102" s="113"/>
      <c r="Z102" s="113"/>
      <c r="AA102" s="113"/>
      <c r="AB102" s="157"/>
      <c r="AC102" s="157"/>
      <c r="AD102" s="113">
        <v>8</v>
      </c>
      <c r="AE102" s="113"/>
      <c r="AF102" s="113"/>
      <c r="AG102" s="113"/>
      <c r="AH102" s="113"/>
      <c r="AI102" s="113"/>
      <c r="AJ102" s="113"/>
      <c r="AK102" s="113"/>
      <c r="AL102" s="113"/>
      <c r="AM102" s="113"/>
      <c r="AN102" s="111"/>
      <c r="AO102" s="111"/>
      <c r="AP102" s="200"/>
      <c r="AQ102" s="200"/>
      <c r="AR102" s="200"/>
      <c r="AS102" s="200"/>
      <c r="AT102" s="200"/>
      <c r="AU102" s="111"/>
      <c r="AV102" s="111"/>
      <c r="AW102" s="111"/>
      <c r="AX102" s="111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22"/>
      <c r="CU102" s="22"/>
      <c r="CV102" s="22"/>
      <c r="CW102" s="22"/>
      <c r="CX102" s="22"/>
      <c r="CY102" s="22"/>
      <c r="CZ102" s="22"/>
      <c r="DA102" s="22"/>
      <c r="DB102" s="22"/>
      <c r="DC102" s="22"/>
      <c r="DD102" s="22"/>
      <c r="DE102" s="22"/>
      <c r="DF102" s="22"/>
      <c r="DG102" s="22"/>
      <c r="DH102" s="22"/>
      <c r="DI102" s="22"/>
      <c r="DJ102" s="22"/>
      <c r="DK102" s="22"/>
      <c r="DL102" s="22"/>
      <c r="DM102" s="22"/>
      <c r="DN102" s="22"/>
      <c r="DO102" s="22"/>
      <c r="DP102" s="22"/>
      <c r="DQ102" s="22"/>
      <c r="DR102" s="22"/>
      <c r="DS102" s="22"/>
      <c r="DT102" s="22"/>
      <c r="DU102" s="22"/>
      <c r="DV102" s="22"/>
      <c r="DW102" s="22"/>
      <c r="DX102" s="22"/>
      <c r="DY102" s="22"/>
      <c r="DZ102" s="22"/>
      <c r="EA102" s="22"/>
      <c r="EB102" s="22"/>
      <c r="EC102" s="22"/>
      <c r="ED102" s="22"/>
      <c r="EE102" s="22"/>
      <c r="EF102" s="22"/>
      <c r="EG102" s="22"/>
      <c r="EH102" s="22"/>
      <c r="EI102" s="22"/>
      <c r="EJ102" s="22"/>
      <c r="EK102" s="22"/>
      <c r="EL102" s="22"/>
      <c r="EM102" s="22"/>
      <c r="EN102" s="22"/>
      <c r="EO102" s="22"/>
      <c r="EP102" s="22"/>
      <c r="EQ102" s="22"/>
      <c r="ER102" s="22"/>
      <c r="ES102" s="22"/>
      <c r="ET102" s="22"/>
      <c r="EU102" s="22"/>
      <c r="EV102" s="22"/>
      <c r="EW102" s="22"/>
      <c r="EX102" s="22"/>
      <c r="EY102" s="22"/>
      <c r="EZ102" s="22"/>
      <c r="FA102" s="22"/>
      <c r="FB102" s="22"/>
      <c r="FC102" s="22"/>
      <c r="FD102" s="22"/>
      <c r="FE102" s="22"/>
      <c r="FF102" s="22"/>
      <c r="FG102" s="22"/>
      <c r="FH102" s="22"/>
      <c r="FI102" s="22"/>
      <c r="FJ102" s="22"/>
      <c r="FK102" s="22"/>
      <c r="FL102" s="22"/>
      <c r="FM102" s="22"/>
      <c r="FN102" s="22"/>
      <c r="FO102" s="22"/>
      <c r="FP102" s="22"/>
      <c r="FQ102" s="22"/>
      <c r="FR102" s="22"/>
      <c r="FS102" s="22"/>
      <c r="FT102" s="22"/>
      <c r="FU102" s="22"/>
      <c r="FV102" s="22"/>
      <c r="FW102" s="22"/>
      <c r="FX102" s="22"/>
      <c r="FY102" s="22"/>
      <c r="FZ102" s="22"/>
      <c r="GA102" s="22"/>
      <c r="GB102" s="22"/>
      <c r="GC102" s="22"/>
      <c r="GD102" s="22"/>
      <c r="GE102" s="22"/>
      <c r="GF102" s="22"/>
      <c r="GG102" s="22"/>
      <c r="GH102" s="22"/>
      <c r="GI102" s="22"/>
      <c r="GJ102" s="22"/>
      <c r="GK102" s="22"/>
    </row>
    <row r="103" spans="1:193" ht="13.5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/>
      <c r="CZ103" s="22"/>
      <c r="DA103" s="22"/>
      <c r="DB103" s="22"/>
      <c r="DC103" s="22"/>
      <c r="DD103" s="22"/>
      <c r="DE103" s="22"/>
      <c r="DF103" s="22"/>
      <c r="DG103" s="22"/>
      <c r="DH103" s="22"/>
      <c r="DI103" s="22"/>
      <c r="DJ103" s="22"/>
      <c r="DK103" s="22"/>
      <c r="DL103" s="22"/>
      <c r="DM103" s="22"/>
      <c r="DN103" s="22"/>
      <c r="DO103" s="22"/>
      <c r="DP103" s="22"/>
      <c r="DQ103" s="22"/>
      <c r="DR103" s="22"/>
      <c r="DS103" s="22"/>
      <c r="DT103" s="22"/>
      <c r="DU103" s="22"/>
      <c r="DV103" s="22"/>
      <c r="DW103" s="22"/>
      <c r="DX103" s="22"/>
      <c r="DY103" s="22"/>
      <c r="DZ103" s="22"/>
      <c r="EA103" s="22"/>
      <c r="EB103" s="22"/>
      <c r="EC103" s="22"/>
      <c r="ED103" s="22"/>
      <c r="EE103" s="22"/>
      <c r="EF103" s="22"/>
      <c r="EG103" s="22"/>
      <c r="EH103" s="22"/>
      <c r="EI103" s="22"/>
      <c r="EJ103" s="22"/>
      <c r="EK103" s="22"/>
      <c r="EL103" s="22"/>
      <c r="EM103" s="22"/>
      <c r="EN103" s="22"/>
      <c r="EO103" s="22"/>
      <c r="EP103" s="22"/>
      <c r="EQ103" s="22"/>
      <c r="ER103" s="22"/>
      <c r="ES103" s="22"/>
      <c r="ET103" s="22"/>
      <c r="EU103" s="22"/>
      <c r="EV103" s="22"/>
      <c r="EW103" s="22"/>
      <c r="EX103" s="22"/>
      <c r="EY103" s="22"/>
      <c r="EZ103" s="22"/>
      <c r="FA103" s="22"/>
      <c r="FB103" s="22"/>
      <c r="FC103" s="22"/>
      <c r="FD103" s="22"/>
      <c r="FE103" s="22"/>
      <c r="FF103" s="22"/>
      <c r="FG103" s="22"/>
      <c r="FH103" s="22"/>
      <c r="FI103" s="22"/>
      <c r="FJ103" s="22"/>
      <c r="FK103" s="22"/>
      <c r="FL103" s="22"/>
      <c r="FM103" s="22"/>
      <c r="FN103" s="22"/>
      <c r="FO103" s="22"/>
      <c r="FP103" s="22"/>
      <c r="FQ103" s="22"/>
      <c r="FR103" s="22"/>
      <c r="FS103" s="22"/>
      <c r="FT103" s="22"/>
      <c r="FU103" s="22"/>
      <c r="FV103" s="22"/>
      <c r="FW103" s="22"/>
      <c r="FX103" s="22"/>
      <c r="FY103" s="22"/>
      <c r="FZ103" s="22"/>
      <c r="GA103" s="22"/>
      <c r="GB103" s="22"/>
      <c r="GC103" s="22"/>
      <c r="GD103" s="22"/>
      <c r="GE103" s="22"/>
      <c r="GF103" s="22"/>
      <c r="GG103" s="22"/>
      <c r="GH103" s="22"/>
      <c r="GI103" s="22"/>
      <c r="GJ103" s="22"/>
      <c r="GK103" s="22"/>
    </row>
    <row r="104" spans="1:193" ht="13.5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3"/>
      <c r="BF104" s="23"/>
      <c r="BG104" s="23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22"/>
      <c r="CU104" s="22"/>
      <c r="CV104" s="22"/>
      <c r="CW104" s="22"/>
      <c r="CX104" s="22"/>
      <c r="CY104" s="22"/>
      <c r="CZ104" s="22"/>
      <c r="DA104" s="22"/>
      <c r="DB104" s="22"/>
      <c r="DC104" s="22"/>
      <c r="DD104" s="22"/>
      <c r="DE104" s="22"/>
      <c r="DF104" s="22"/>
      <c r="DG104" s="22"/>
      <c r="DH104" s="22"/>
      <c r="DI104" s="22"/>
      <c r="DJ104" s="22"/>
      <c r="DK104" s="22"/>
      <c r="DL104" s="22"/>
      <c r="DM104" s="22"/>
      <c r="DN104" s="22"/>
      <c r="DO104" s="22"/>
      <c r="DP104" s="22"/>
      <c r="DQ104" s="22"/>
      <c r="DR104" s="22"/>
      <c r="DS104" s="22"/>
      <c r="DT104" s="22"/>
      <c r="DU104" s="22"/>
      <c r="DV104" s="22"/>
      <c r="DW104" s="22"/>
      <c r="DX104" s="22"/>
      <c r="DY104" s="22"/>
      <c r="DZ104" s="22"/>
      <c r="EA104" s="22"/>
      <c r="EB104" s="22"/>
      <c r="EC104" s="22"/>
      <c r="ED104" s="22"/>
      <c r="EE104" s="22"/>
      <c r="EF104" s="22"/>
      <c r="EG104" s="22"/>
      <c r="EH104" s="22"/>
      <c r="EI104" s="22"/>
      <c r="EJ104" s="22"/>
      <c r="EK104" s="22"/>
      <c r="EL104" s="22"/>
      <c r="EM104" s="22"/>
      <c r="EN104" s="22"/>
      <c r="EO104" s="22"/>
      <c r="EP104" s="22"/>
      <c r="EQ104" s="22"/>
      <c r="ER104" s="22"/>
      <c r="ES104" s="22"/>
      <c r="ET104" s="22"/>
      <c r="EU104" s="22"/>
      <c r="EV104" s="22"/>
      <c r="EW104" s="22"/>
      <c r="EX104" s="22"/>
      <c r="EY104" s="22"/>
      <c r="EZ104" s="22"/>
      <c r="FA104" s="22"/>
      <c r="FB104" s="22"/>
      <c r="FC104" s="22"/>
      <c r="FD104" s="22"/>
      <c r="FE104" s="22"/>
      <c r="FF104" s="22"/>
      <c r="FG104" s="22"/>
      <c r="FH104" s="22"/>
      <c r="FI104" s="22"/>
      <c r="FJ104" s="22"/>
      <c r="FK104" s="22"/>
      <c r="FL104" s="22"/>
      <c r="FM104" s="22"/>
      <c r="FN104" s="22"/>
      <c r="FO104" s="22"/>
      <c r="FP104" s="22"/>
      <c r="FQ104" s="22"/>
      <c r="FR104" s="22"/>
      <c r="FS104" s="22"/>
      <c r="FT104" s="22"/>
      <c r="FU104" s="22"/>
      <c r="FV104" s="22"/>
      <c r="FW104" s="22"/>
      <c r="FX104" s="22"/>
      <c r="FY104" s="22"/>
      <c r="FZ104" s="22"/>
      <c r="GA104" s="22"/>
      <c r="GB104" s="22"/>
      <c r="GC104" s="22"/>
      <c r="GD104" s="22"/>
      <c r="GE104" s="22"/>
      <c r="GF104" s="22"/>
      <c r="GG104" s="22"/>
      <c r="GH104" s="22"/>
      <c r="GI104" s="22"/>
      <c r="GJ104" s="22"/>
      <c r="GK104" s="22"/>
    </row>
    <row r="105" spans="1:193" ht="15.75">
      <c r="A105" s="22"/>
      <c r="B105" s="22"/>
      <c r="C105" s="111" t="s">
        <v>66</v>
      </c>
      <c r="D105" s="111"/>
      <c r="E105" s="111" t="s">
        <v>25</v>
      </c>
      <c r="F105" s="111"/>
      <c r="G105" s="110" t="s">
        <v>48</v>
      </c>
      <c r="H105" s="110"/>
      <c r="I105" s="110"/>
      <c r="J105" s="111" t="s">
        <v>25</v>
      </c>
      <c r="K105" s="111"/>
      <c r="L105" s="118">
        <f>+$AP$101</f>
        <v>490</v>
      </c>
      <c r="M105" s="118"/>
      <c r="N105" s="118"/>
      <c r="O105" s="118"/>
      <c r="P105" s="110" t="s">
        <v>17</v>
      </c>
      <c r="Q105" s="110"/>
      <c r="R105" s="119">
        <v>10</v>
      </c>
      <c r="S105" s="119"/>
      <c r="T105" s="120">
        <v>3</v>
      </c>
      <c r="U105" s="120"/>
      <c r="V105" s="111" t="s">
        <v>25</v>
      </c>
      <c r="W105" s="111"/>
      <c r="X105" s="204">
        <f>ROUND($L$105*$R$105^3/$L$106,0)</f>
        <v>16</v>
      </c>
      <c r="Y105" s="204"/>
      <c r="Z105" s="204"/>
      <c r="AA105" s="204"/>
      <c r="AB105" s="111" t="s">
        <v>67</v>
      </c>
      <c r="AC105" s="111"/>
      <c r="AD105" s="111"/>
      <c r="AE105" s="111"/>
      <c r="AF105" s="111"/>
      <c r="AG105" s="151" t="str">
        <f>IF($X$105&lt;=$AN$105,"≦","＞")</f>
        <v>≦</v>
      </c>
      <c r="AH105" s="151"/>
      <c r="AI105" s="111" t="s">
        <v>69</v>
      </c>
      <c r="AJ105" s="111"/>
      <c r="AK105" s="111"/>
      <c r="AL105" s="111" t="s">
        <v>25</v>
      </c>
      <c r="AM105" s="111"/>
      <c r="AN105" s="202">
        <f>VLOOKUP(O57,$BE$61:$BK$67,7,FALSE)</f>
        <v>16.2</v>
      </c>
      <c r="AO105" s="202"/>
      <c r="AP105" s="202"/>
      <c r="AQ105" s="202"/>
      <c r="AR105" s="111" t="s">
        <v>67</v>
      </c>
      <c r="AS105" s="111"/>
      <c r="AT105" s="111"/>
      <c r="AU105" s="111"/>
      <c r="AV105" s="111"/>
      <c r="AW105" s="22"/>
      <c r="AX105" s="108">
        <f>IF($X$105&lt;=$AN$105,"","NG")</f>
      </c>
      <c r="AY105" s="108"/>
      <c r="AZ105" s="108"/>
      <c r="BA105" s="108"/>
      <c r="BB105" s="108"/>
      <c r="BC105" s="22"/>
      <c r="BD105" s="22"/>
      <c r="BE105" s="23"/>
      <c r="BF105" s="49"/>
      <c r="BG105" s="49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  <c r="CO105" s="22"/>
      <c r="CP105" s="22"/>
      <c r="CQ105" s="22"/>
      <c r="CR105" s="22"/>
      <c r="CS105" s="22"/>
      <c r="CT105" s="22"/>
      <c r="CU105" s="22"/>
      <c r="CV105" s="22"/>
      <c r="CW105" s="22"/>
      <c r="CX105" s="22"/>
      <c r="CY105" s="22"/>
      <c r="CZ105" s="22"/>
      <c r="DA105" s="22"/>
      <c r="DB105" s="22"/>
      <c r="DC105" s="22"/>
      <c r="DD105" s="22"/>
      <c r="DE105" s="22"/>
      <c r="DF105" s="22"/>
      <c r="DG105" s="22"/>
      <c r="DH105" s="22"/>
      <c r="DI105" s="22"/>
      <c r="DJ105" s="22"/>
      <c r="DK105" s="22"/>
      <c r="DL105" s="22"/>
      <c r="DM105" s="22"/>
      <c r="DN105" s="22"/>
      <c r="DO105" s="22"/>
      <c r="DP105" s="22"/>
      <c r="DQ105" s="22"/>
      <c r="DR105" s="22"/>
      <c r="DS105" s="22"/>
      <c r="DT105" s="22"/>
      <c r="DU105" s="22"/>
      <c r="DV105" s="22"/>
      <c r="DW105" s="22"/>
      <c r="DX105" s="22"/>
      <c r="DY105" s="22"/>
      <c r="DZ105" s="22"/>
      <c r="EA105" s="22"/>
      <c r="EB105" s="22"/>
      <c r="EC105" s="22"/>
      <c r="ED105" s="22"/>
      <c r="EE105" s="22"/>
      <c r="EF105" s="22"/>
      <c r="EG105" s="22"/>
      <c r="EH105" s="22"/>
      <c r="EI105" s="22"/>
      <c r="EJ105" s="22"/>
      <c r="EK105" s="22"/>
      <c r="EL105" s="22"/>
      <c r="EM105" s="22"/>
      <c r="EN105" s="22"/>
      <c r="EO105" s="22"/>
      <c r="EP105" s="22"/>
      <c r="EQ105" s="22"/>
      <c r="ER105" s="22"/>
      <c r="ES105" s="22"/>
      <c r="ET105" s="22"/>
      <c r="EU105" s="22"/>
      <c r="EV105" s="22"/>
      <c r="EW105" s="22"/>
      <c r="EX105" s="22"/>
      <c r="EY105" s="22"/>
      <c r="EZ105" s="22"/>
      <c r="FA105" s="22"/>
      <c r="FB105" s="22"/>
      <c r="FC105" s="22"/>
      <c r="FD105" s="22"/>
      <c r="FE105" s="22"/>
      <c r="FF105" s="22"/>
      <c r="FG105" s="22"/>
      <c r="FH105" s="22"/>
      <c r="FI105" s="22"/>
      <c r="FJ105" s="22"/>
      <c r="FK105" s="22"/>
      <c r="FL105" s="22"/>
      <c r="FM105" s="22"/>
      <c r="FN105" s="22"/>
      <c r="FO105" s="22"/>
      <c r="FP105" s="22"/>
      <c r="FQ105" s="22"/>
      <c r="FR105" s="22"/>
      <c r="FS105" s="22"/>
      <c r="FT105" s="22"/>
      <c r="FU105" s="22"/>
      <c r="FV105" s="22"/>
      <c r="FW105" s="22"/>
      <c r="FX105" s="22"/>
      <c r="FY105" s="22"/>
      <c r="FZ105" s="22"/>
      <c r="GA105" s="22"/>
      <c r="GB105" s="22"/>
      <c r="GC105" s="22"/>
      <c r="GD105" s="22"/>
      <c r="GE105" s="22"/>
      <c r="GF105" s="22"/>
      <c r="GG105" s="22"/>
      <c r="GH105" s="22"/>
      <c r="GI105" s="22"/>
      <c r="GJ105" s="22"/>
      <c r="GK105" s="22"/>
    </row>
    <row r="106" spans="1:193" ht="13.5">
      <c r="A106" s="22"/>
      <c r="B106" s="22"/>
      <c r="C106" s="111"/>
      <c r="D106" s="111"/>
      <c r="E106" s="111"/>
      <c r="F106" s="111"/>
      <c r="G106" s="113" t="s">
        <v>74</v>
      </c>
      <c r="H106" s="113"/>
      <c r="I106" s="113"/>
      <c r="J106" s="111"/>
      <c r="K106" s="111"/>
      <c r="L106" s="201">
        <f>VLOOKUP($O$96,$BE$63:$BK$67,6,FALSE)</f>
        <v>31360</v>
      </c>
      <c r="M106" s="201"/>
      <c r="N106" s="201"/>
      <c r="O106" s="201"/>
      <c r="P106" s="201"/>
      <c r="Q106" s="201"/>
      <c r="R106" s="201"/>
      <c r="S106" s="201"/>
      <c r="T106" s="201"/>
      <c r="U106" s="201"/>
      <c r="V106" s="111"/>
      <c r="W106" s="111"/>
      <c r="X106" s="204"/>
      <c r="Y106" s="204"/>
      <c r="Z106" s="204"/>
      <c r="AA106" s="204"/>
      <c r="AB106" s="111"/>
      <c r="AC106" s="111"/>
      <c r="AD106" s="111"/>
      <c r="AE106" s="111"/>
      <c r="AF106" s="111"/>
      <c r="AG106" s="151"/>
      <c r="AH106" s="151"/>
      <c r="AI106" s="111"/>
      <c r="AJ106" s="111"/>
      <c r="AK106" s="111"/>
      <c r="AL106" s="111"/>
      <c r="AM106" s="111"/>
      <c r="AN106" s="202"/>
      <c r="AO106" s="202"/>
      <c r="AP106" s="202"/>
      <c r="AQ106" s="202"/>
      <c r="AR106" s="111"/>
      <c r="AS106" s="111"/>
      <c r="AT106" s="111"/>
      <c r="AU106" s="111"/>
      <c r="AV106" s="111"/>
      <c r="AW106" s="22"/>
      <c r="AX106" s="108"/>
      <c r="AY106" s="108"/>
      <c r="AZ106" s="108"/>
      <c r="BA106" s="108"/>
      <c r="BB106" s="108"/>
      <c r="BC106" s="22"/>
      <c r="BD106" s="22"/>
      <c r="BE106" s="23"/>
      <c r="BF106" s="23"/>
      <c r="BG106" s="23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  <c r="CO106" s="22"/>
      <c r="CP106" s="22"/>
      <c r="CQ106" s="22"/>
      <c r="CR106" s="22"/>
      <c r="CS106" s="22"/>
      <c r="CT106" s="22"/>
      <c r="CU106" s="22"/>
      <c r="CV106" s="22"/>
      <c r="CW106" s="22"/>
      <c r="CX106" s="22"/>
      <c r="CY106" s="22"/>
      <c r="CZ106" s="22"/>
      <c r="DA106" s="22"/>
      <c r="DB106" s="22"/>
      <c r="DC106" s="22"/>
      <c r="DD106" s="22"/>
      <c r="DE106" s="22"/>
      <c r="DF106" s="22"/>
      <c r="DG106" s="22"/>
      <c r="DH106" s="22"/>
      <c r="DI106" s="22"/>
      <c r="DJ106" s="22"/>
      <c r="DK106" s="22"/>
      <c r="DL106" s="22"/>
      <c r="DM106" s="22"/>
      <c r="DN106" s="22"/>
      <c r="DO106" s="22"/>
      <c r="DP106" s="22"/>
      <c r="DQ106" s="22"/>
      <c r="DR106" s="22"/>
      <c r="DS106" s="22"/>
      <c r="DT106" s="22"/>
      <c r="DU106" s="22"/>
      <c r="DV106" s="22"/>
      <c r="DW106" s="22"/>
      <c r="DX106" s="22"/>
      <c r="DY106" s="22"/>
      <c r="DZ106" s="22"/>
      <c r="EA106" s="22"/>
      <c r="EB106" s="22"/>
      <c r="EC106" s="22"/>
      <c r="ED106" s="22"/>
      <c r="EE106" s="22"/>
      <c r="EF106" s="22"/>
      <c r="EG106" s="22"/>
      <c r="EH106" s="22"/>
      <c r="EI106" s="22"/>
      <c r="EJ106" s="22"/>
      <c r="EK106" s="22"/>
      <c r="EL106" s="22"/>
      <c r="EM106" s="22"/>
      <c r="EN106" s="22"/>
      <c r="EO106" s="22"/>
      <c r="EP106" s="22"/>
      <c r="EQ106" s="22"/>
      <c r="ER106" s="22"/>
      <c r="ES106" s="22"/>
      <c r="ET106" s="22"/>
      <c r="EU106" s="22"/>
      <c r="EV106" s="22"/>
      <c r="EW106" s="22"/>
      <c r="EX106" s="22"/>
      <c r="EY106" s="22"/>
      <c r="EZ106" s="22"/>
      <c r="FA106" s="22"/>
      <c r="FB106" s="22"/>
      <c r="FC106" s="22"/>
      <c r="FD106" s="22"/>
      <c r="FE106" s="22"/>
      <c r="FF106" s="22"/>
      <c r="FG106" s="22"/>
      <c r="FH106" s="22"/>
      <c r="FI106" s="22"/>
      <c r="FJ106" s="22"/>
      <c r="FK106" s="22"/>
      <c r="FL106" s="22"/>
      <c r="FM106" s="22"/>
      <c r="FN106" s="22"/>
      <c r="FO106" s="22"/>
      <c r="FP106" s="22"/>
      <c r="FQ106" s="22"/>
      <c r="FR106" s="22"/>
      <c r="FS106" s="22"/>
      <c r="FT106" s="22"/>
      <c r="FU106" s="22"/>
      <c r="FV106" s="22"/>
      <c r="FW106" s="22"/>
      <c r="FX106" s="22"/>
      <c r="FY106" s="22"/>
      <c r="FZ106" s="22"/>
      <c r="GA106" s="22"/>
      <c r="GB106" s="22"/>
      <c r="GC106" s="22"/>
      <c r="GD106" s="22"/>
      <c r="GE106" s="22"/>
      <c r="GF106" s="22"/>
      <c r="GG106" s="22"/>
      <c r="GH106" s="22"/>
      <c r="GI106" s="22"/>
      <c r="GJ106" s="22"/>
      <c r="GK106" s="22"/>
    </row>
    <row r="107" spans="1:193" ht="13.5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3"/>
      <c r="BF107" s="23"/>
      <c r="BG107" s="23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2"/>
      <c r="CP107" s="22"/>
      <c r="CQ107" s="22"/>
      <c r="CR107" s="22"/>
      <c r="CS107" s="22"/>
      <c r="CT107" s="22"/>
      <c r="CU107" s="22"/>
      <c r="CV107" s="22"/>
      <c r="CW107" s="22"/>
      <c r="CX107" s="22"/>
      <c r="CY107" s="22"/>
      <c r="CZ107" s="22"/>
      <c r="DA107" s="22"/>
      <c r="DB107" s="22"/>
      <c r="DC107" s="22"/>
      <c r="DD107" s="22"/>
      <c r="DE107" s="22"/>
      <c r="DF107" s="22"/>
      <c r="DG107" s="22"/>
      <c r="DH107" s="22"/>
      <c r="DI107" s="22"/>
      <c r="DJ107" s="22"/>
      <c r="DK107" s="22"/>
      <c r="DL107" s="22"/>
      <c r="DM107" s="22"/>
      <c r="DN107" s="22"/>
      <c r="DO107" s="22"/>
      <c r="DP107" s="22"/>
      <c r="DQ107" s="22"/>
      <c r="DR107" s="22"/>
      <c r="DS107" s="22"/>
      <c r="DT107" s="22"/>
      <c r="DU107" s="22"/>
      <c r="DV107" s="22"/>
      <c r="DW107" s="22"/>
      <c r="DX107" s="22"/>
      <c r="DY107" s="22"/>
      <c r="DZ107" s="22"/>
      <c r="EA107" s="22"/>
      <c r="EB107" s="22"/>
      <c r="EC107" s="22"/>
      <c r="ED107" s="22"/>
      <c r="EE107" s="22"/>
      <c r="EF107" s="22"/>
      <c r="EG107" s="22"/>
      <c r="EH107" s="22"/>
      <c r="EI107" s="22"/>
      <c r="EJ107" s="22"/>
      <c r="EK107" s="22"/>
      <c r="EL107" s="22"/>
      <c r="EM107" s="22"/>
      <c r="EN107" s="22"/>
      <c r="EO107" s="22"/>
      <c r="EP107" s="22"/>
      <c r="EQ107" s="22"/>
      <c r="ER107" s="22"/>
      <c r="ES107" s="22"/>
      <c r="ET107" s="22"/>
      <c r="EU107" s="22"/>
      <c r="EV107" s="22"/>
      <c r="EW107" s="22"/>
      <c r="EX107" s="22"/>
      <c r="EY107" s="22"/>
      <c r="EZ107" s="22"/>
      <c r="FA107" s="22"/>
      <c r="FB107" s="22"/>
      <c r="FC107" s="22"/>
      <c r="FD107" s="22"/>
      <c r="FE107" s="22"/>
      <c r="FF107" s="22"/>
      <c r="FG107" s="22"/>
      <c r="FH107" s="22"/>
      <c r="FI107" s="22"/>
      <c r="FJ107" s="22"/>
      <c r="FK107" s="22"/>
      <c r="FL107" s="22"/>
      <c r="FM107" s="22"/>
      <c r="FN107" s="22"/>
      <c r="FO107" s="22"/>
      <c r="FP107" s="22"/>
      <c r="FQ107" s="22"/>
      <c r="FR107" s="22"/>
      <c r="FS107" s="22"/>
      <c r="FT107" s="22"/>
      <c r="FU107" s="22"/>
      <c r="FV107" s="22"/>
      <c r="FW107" s="22"/>
      <c r="FX107" s="22"/>
      <c r="FY107" s="22"/>
      <c r="FZ107" s="22"/>
      <c r="GA107" s="22"/>
      <c r="GB107" s="22"/>
      <c r="GC107" s="22"/>
      <c r="GD107" s="22"/>
      <c r="GE107" s="22"/>
      <c r="GF107" s="22"/>
      <c r="GG107" s="22"/>
      <c r="GH107" s="22"/>
      <c r="GI107" s="22"/>
      <c r="GJ107" s="22"/>
      <c r="GK107" s="22"/>
    </row>
    <row r="108" spans="1:193" ht="13.5">
      <c r="A108" s="22"/>
      <c r="B108" s="22"/>
      <c r="C108" s="26" t="s">
        <v>8</v>
      </c>
      <c r="D108" s="22"/>
      <c r="E108" s="22"/>
      <c r="F108" s="22" t="s">
        <v>110</v>
      </c>
      <c r="G108" s="22"/>
      <c r="H108" s="22"/>
      <c r="I108" s="22"/>
      <c r="J108" s="22"/>
      <c r="K108" s="22"/>
      <c r="L108" s="22"/>
      <c r="M108" s="22"/>
      <c r="N108" s="22"/>
      <c r="O108" s="22"/>
      <c r="P108" s="127" t="str">
        <f>$N$73</f>
        <v>φ48.6×2.4(STK500)</v>
      </c>
      <c r="Q108" s="127"/>
      <c r="R108" s="127"/>
      <c r="S108" s="127"/>
      <c r="T108" s="127"/>
      <c r="U108" s="127"/>
      <c r="V108" s="127"/>
      <c r="W108" s="127"/>
      <c r="X108" s="127"/>
      <c r="Y108" s="127"/>
      <c r="Z108" s="127"/>
      <c r="AA108" s="127"/>
      <c r="AB108" s="127"/>
      <c r="AC108" s="127"/>
      <c r="AD108" s="127"/>
      <c r="AE108" s="127"/>
      <c r="AF108" s="127"/>
      <c r="AG108" s="127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3"/>
      <c r="BF108" s="23"/>
      <c r="BG108" s="23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2"/>
      <c r="CN108" s="22"/>
      <c r="CO108" s="22"/>
      <c r="CP108" s="22"/>
      <c r="CQ108" s="22"/>
      <c r="CR108" s="22"/>
      <c r="CS108" s="22"/>
      <c r="CT108" s="22"/>
      <c r="CU108" s="22"/>
      <c r="CV108" s="22"/>
      <c r="CW108" s="22"/>
      <c r="CX108" s="22"/>
      <c r="CY108" s="22"/>
      <c r="CZ108" s="22"/>
      <c r="DA108" s="22"/>
      <c r="DB108" s="22"/>
      <c r="DC108" s="22"/>
      <c r="DD108" s="22"/>
      <c r="DE108" s="22"/>
      <c r="DF108" s="22"/>
      <c r="DG108" s="22"/>
      <c r="DH108" s="22"/>
      <c r="DI108" s="22"/>
      <c r="DJ108" s="22"/>
      <c r="DK108" s="22"/>
      <c r="DL108" s="22"/>
      <c r="DM108" s="22"/>
      <c r="DN108" s="22"/>
      <c r="DO108" s="22"/>
      <c r="DP108" s="22"/>
      <c r="DQ108" s="22"/>
      <c r="DR108" s="22"/>
      <c r="DS108" s="22"/>
      <c r="DT108" s="22"/>
      <c r="DU108" s="22"/>
      <c r="DV108" s="22"/>
      <c r="DW108" s="22"/>
      <c r="DX108" s="22"/>
      <c r="DY108" s="22"/>
      <c r="DZ108" s="22"/>
      <c r="EA108" s="22"/>
      <c r="EB108" s="22"/>
      <c r="EC108" s="22"/>
      <c r="ED108" s="22"/>
      <c r="EE108" s="22"/>
      <c r="EF108" s="22"/>
      <c r="EG108" s="22"/>
      <c r="EH108" s="22"/>
      <c r="EI108" s="22"/>
      <c r="EJ108" s="22"/>
      <c r="EK108" s="22"/>
      <c r="EL108" s="22"/>
      <c r="EM108" s="22"/>
      <c r="EN108" s="22"/>
      <c r="EO108" s="22"/>
      <c r="EP108" s="22"/>
      <c r="EQ108" s="22"/>
      <c r="ER108" s="22"/>
      <c r="ES108" s="22"/>
      <c r="ET108" s="22"/>
      <c r="EU108" s="22"/>
      <c r="EV108" s="22"/>
      <c r="EW108" s="22"/>
      <c r="EX108" s="22"/>
      <c r="EY108" s="22"/>
      <c r="EZ108" s="22"/>
      <c r="FA108" s="22"/>
      <c r="FB108" s="22"/>
      <c r="FC108" s="22"/>
      <c r="FD108" s="22"/>
      <c r="FE108" s="22"/>
      <c r="FF108" s="22"/>
      <c r="FG108" s="22"/>
      <c r="FH108" s="22"/>
      <c r="FI108" s="22"/>
      <c r="FJ108" s="22"/>
      <c r="FK108" s="22"/>
      <c r="FL108" s="22"/>
      <c r="FM108" s="22"/>
      <c r="FN108" s="22"/>
      <c r="FO108" s="22"/>
      <c r="FP108" s="22"/>
      <c r="FQ108" s="22"/>
      <c r="FR108" s="22"/>
      <c r="FS108" s="22"/>
      <c r="FT108" s="22"/>
      <c r="FU108" s="22"/>
      <c r="FV108" s="22"/>
      <c r="FW108" s="22"/>
      <c r="FX108" s="22"/>
      <c r="FY108" s="22"/>
      <c r="FZ108" s="22"/>
      <c r="GA108" s="22"/>
      <c r="GB108" s="22"/>
      <c r="GC108" s="22"/>
      <c r="GD108" s="22"/>
      <c r="GE108" s="22"/>
      <c r="GF108" s="22"/>
      <c r="GG108" s="22"/>
      <c r="GH108" s="22"/>
      <c r="GI108" s="22"/>
      <c r="GJ108" s="22"/>
      <c r="GK108" s="22"/>
    </row>
    <row r="109" spans="1:193" ht="13.5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3"/>
      <c r="AZ109" s="23"/>
      <c r="BA109" s="23"/>
      <c r="BB109" s="22"/>
      <c r="BC109" s="22"/>
      <c r="BD109" s="22"/>
      <c r="BE109" s="23"/>
      <c r="BF109" s="23"/>
      <c r="BG109" s="23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2"/>
      <c r="CN109" s="22"/>
      <c r="CO109" s="22"/>
      <c r="CP109" s="22"/>
      <c r="CQ109" s="22"/>
      <c r="CR109" s="22"/>
      <c r="CS109" s="22"/>
      <c r="CT109" s="22"/>
      <c r="CU109" s="22"/>
      <c r="CV109" s="22"/>
      <c r="CW109" s="22"/>
      <c r="CX109" s="22"/>
      <c r="CY109" s="22"/>
      <c r="CZ109" s="22"/>
      <c r="DA109" s="22"/>
      <c r="DB109" s="22"/>
      <c r="DC109" s="22"/>
      <c r="DD109" s="22"/>
      <c r="DE109" s="22"/>
      <c r="DF109" s="22"/>
      <c r="DG109" s="22"/>
      <c r="DH109" s="22"/>
      <c r="DI109" s="22"/>
      <c r="DJ109" s="22"/>
      <c r="DK109" s="22"/>
      <c r="DL109" s="22"/>
      <c r="DM109" s="22"/>
      <c r="DN109" s="22"/>
      <c r="DO109" s="22"/>
      <c r="DP109" s="22"/>
      <c r="DQ109" s="22"/>
      <c r="DR109" s="22"/>
      <c r="DS109" s="22"/>
      <c r="DT109" s="22"/>
      <c r="DU109" s="22"/>
      <c r="DV109" s="22"/>
      <c r="DW109" s="22"/>
      <c r="DX109" s="22"/>
      <c r="DY109" s="22"/>
      <c r="DZ109" s="22"/>
      <c r="EA109" s="22"/>
      <c r="EB109" s="22"/>
      <c r="EC109" s="22"/>
      <c r="ED109" s="22"/>
      <c r="EE109" s="22"/>
      <c r="EF109" s="22"/>
      <c r="EG109" s="22"/>
      <c r="EH109" s="22"/>
      <c r="EI109" s="22"/>
      <c r="EJ109" s="22"/>
      <c r="EK109" s="22"/>
      <c r="EL109" s="22"/>
      <c r="EM109" s="22"/>
      <c r="EN109" s="22"/>
      <c r="EO109" s="22"/>
      <c r="EP109" s="22"/>
      <c r="EQ109" s="22"/>
      <c r="ER109" s="22"/>
      <c r="ES109" s="22"/>
      <c r="ET109" s="22"/>
      <c r="EU109" s="22"/>
      <c r="EV109" s="22"/>
      <c r="EW109" s="22"/>
      <c r="EX109" s="22"/>
      <c r="EY109" s="22"/>
      <c r="EZ109" s="22"/>
      <c r="FA109" s="22"/>
      <c r="FB109" s="22"/>
      <c r="FC109" s="22"/>
      <c r="FD109" s="22"/>
      <c r="FE109" s="22"/>
      <c r="FF109" s="22"/>
      <c r="FG109" s="22"/>
      <c r="FH109" s="22"/>
      <c r="FI109" s="22"/>
      <c r="FJ109" s="22"/>
      <c r="FK109" s="22"/>
      <c r="FL109" s="22"/>
      <c r="FM109" s="22"/>
      <c r="FN109" s="22"/>
      <c r="FO109" s="22"/>
      <c r="FP109" s="22"/>
      <c r="FQ109" s="22"/>
      <c r="FR109" s="22"/>
      <c r="FS109" s="22"/>
      <c r="FT109" s="22"/>
      <c r="FU109" s="22"/>
      <c r="FV109" s="22"/>
      <c r="FW109" s="22"/>
      <c r="FX109" s="22"/>
      <c r="FY109" s="22"/>
      <c r="FZ109" s="22"/>
      <c r="GA109" s="22"/>
      <c r="GB109" s="22"/>
      <c r="GC109" s="22"/>
      <c r="GD109" s="22"/>
      <c r="GE109" s="22"/>
      <c r="GF109" s="22"/>
      <c r="GG109" s="22"/>
      <c r="GH109" s="22"/>
      <c r="GI109" s="22"/>
      <c r="GJ109" s="22"/>
      <c r="GK109" s="22"/>
    </row>
    <row r="110" spans="1:193" ht="13.5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05" t="s">
        <v>19</v>
      </c>
      <c r="L110" s="205"/>
      <c r="M110" s="205"/>
      <c r="N110" s="205"/>
      <c r="O110" s="205"/>
      <c r="P110" s="205"/>
      <c r="Q110" s="206">
        <v>2</v>
      </c>
      <c r="R110" s="206"/>
      <c r="S110" s="206"/>
      <c r="T110" s="206"/>
      <c r="U110" s="206"/>
      <c r="V110" s="23" t="s">
        <v>107</v>
      </c>
      <c r="W110" s="23"/>
      <c r="X110" s="22"/>
      <c r="Y110" s="22"/>
      <c r="Z110" s="22"/>
      <c r="AA110" s="22"/>
      <c r="AB110" s="22"/>
      <c r="AC110" s="22"/>
      <c r="AD110" s="22"/>
      <c r="AE110" s="111" t="s">
        <v>60</v>
      </c>
      <c r="AF110" s="111"/>
      <c r="AG110" s="111"/>
      <c r="AH110" s="111"/>
      <c r="AI110" s="111">
        <v>1</v>
      </c>
      <c r="AJ110" s="111"/>
      <c r="AK110" s="111"/>
      <c r="AL110" s="210" t="s">
        <v>126</v>
      </c>
      <c r="AM110" s="210"/>
      <c r="AN110" s="157" t="s">
        <v>127</v>
      </c>
      <c r="AO110" s="157"/>
      <c r="AP110" s="209">
        <v>8</v>
      </c>
      <c r="AQ110" s="209"/>
      <c r="AR110" s="209"/>
      <c r="AS110" s="22" t="s">
        <v>118</v>
      </c>
      <c r="AT110" s="22"/>
      <c r="AU110" s="23"/>
      <c r="AV110" s="22"/>
      <c r="AW110" s="22"/>
      <c r="AX110" s="22"/>
      <c r="AY110" s="22"/>
      <c r="AZ110" s="23"/>
      <c r="BA110" s="23"/>
      <c r="BB110" s="22"/>
      <c r="BC110" s="22"/>
      <c r="BD110" s="22"/>
      <c r="BE110" s="23"/>
      <c r="BF110" s="23"/>
      <c r="BG110" s="23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  <c r="CJ110" s="22"/>
      <c r="CK110" s="22"/>
      <c r="CL110" s="22"/>
      <c r="CM110" s="22"/>
      <c r="CN110" s="22"/>
      <c r="CO110" s="22"/>
      <c r="CP110" s="22"/>
      <c r="CQ110" s="22"/>
      <c r="CR110" s="22"/>
      <c r="CS110" s="22"/>
      <c r="CT110" s="22"/>
      <c r="CU110" s="22"/>
      <c r="CV110" s="22"/>
      <c r="CW110" s="22"/>
      <c r="CX110" s="22"/>
      <c r="CY110" s="22"/>
      <c r="CZ110" s="22"/>
      <c r="DA110" s="22"/>
      <c r="DB110" s="22"/>
      <c r="DC110" s="22"/>
      <c r="DD110" s="22"/>
      <c r="DE110" s="22"/>
      <c r="DF110" s="22"/>
      <c r="DG110" s="22"/>
      <c r="DH110" s="22"/>
      <c r="DI110" s="22"/>
      <c r="DJ110" s="22"/>
      <c r="DK110" s="22"/>
      <c r="DL110" s="22"/>
      <c r="DM110" s="22"/>
      <c r="DN110" s="22"/>
      <c r="DO110" s="22"/>
      <c r="DP110" s="22"/>
      <c r="DQ110" s="22"/>
      <c r="DR110" s="22"/>
      <c r="DS110" s="22"/>
      <c r="DT110" s="22"/>
      <c r="DU110" s="22"/>
      <c r="DV110" s="22"/>
      <c r="DW110" s="22"/>
      <c r="DX110" s="22"/>
      <c r="DY110" s="22"/>
      <c r="DZ110" s="22"/>
      <c r="EA110" s="22"/>
      <c r="EB110" s="22"/>
      <c r="EC110" s="22"/>
      <c r="ED110" s="22"/>
      <c r="EE110" s="22"/>
      <c r="EF110" s="22"/>
      <c r="EG110" s="22"/>
      <c r="EH110" s="22"/>
      <c r="EI110" s="22"/>
      <c r="EJ110" s="22"/>
      <c r="EK110" s="22"/>
      <c r="EL110" s="22"/>
      <c r="EM110" s="22"/>
      <c r="EN110" s="22"/>
      <c r="EO110" s="22"/>
      <c r="EP110" s="22"/>
      <c r="EQ110" s="22"/>
      <c r="ER110" s="22"/>
      <c r="ES110" s="22"/>
      <c r="ET110" s="22"/>
      <c r="EU110" s="22"/>
      <c r="EV110" s="22"/>
      <c r="EW110" s="22"/>
      <c r="EX110" s="22"/>
      <c r="EY110" s="22"/>
      <c r="EZ110" s="22"/>
      <c r="FA110" s="22"/>
      <c r="FB110" s="22"/>
      <c r="FC110" s="22"/>
      <c r="FD110" s="22"/>
      <c r="FE110" s="22"/>
      <c r="FF110" s="22"/>
      <c r="FG110" s="22"/>
      <c r="FH110" s="22"/>
      <c r="FI110" s="22"/>
      <c r="FJ110" s="22"/>
      <c r="FK110" s="22"/>
      <c r="FL110" s="22"/>
      <c r="FM110" s="22"/>
      <c r="FN110" s="22"/>
      <c r="FO110" s="22"/>
      <c r="FP110" s="22"/>
      <c r="FQ110" s="22"/>
      <c r="FR110" s="22"/>
      <c r="FS110" s="22"/>
      <c r="FT110" s="22"/>
      <c r="FU110" s="22"/>
      <c r="FV110" s="22"/>
      <c r="FW110" s="22"/>
      <c r="FX110" s="22"/>
      <c r="FY110" s="22"/>
      <c r="FZ110" s="22"/>
      <c r="GA110" s="22"/>
      <c r="GB110" s="22"/>
      <c r="GC110" s="22"/>
      <c r="GD110" s="22"/>
      <c r="GE110" s="22"/>
      <c r="GF110" s="22"/>
      <c r="GG110" s="22"/>
      <c r="GH110" s="22"/>
      <c r="GI110" s="22"/>
      <c r="GJ110" s="22"/>
      <c r="GK110" s="22"/>
    </row>
    <row r="111" spans="1:193" ht="13.5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3"/>
      <c r="L111" s="23"/>
      <c r="M111" s="23"/>
      <c r="N111" s="23"/>
      <c r="O111" s="23"/>
      <c r="P111" s="23"/>
      <c r="Q111" s="206">
        <v>10</v>
      </c>
      <c r="R111" s="206"/>
      <c r="S111" s="206"/>
      <c r="T111" s="206"/>
      <c r="U111" s="206"/>
      <c r="V111" s="23" t="s">
        <v>84</v>
      </c>
      <c r="W111" s="23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111">
        <v>2</v>
      </c>
      <c r="AJ111" s="111"/>
      <c r="AK111" s="111"/>
      <c r="AL111" s="210" t="s">
        <v>128</v>
      </c>
      <c r="AM111" s="210"/>
      <c r="AN111" s="157" t="s">
        <v>129</v>
      </c>
      <c r="AO111" s="157"/>
      <c r="AP111" s="209">
        <v>16</v>
      </c>
      <c r="AQ111" s="209"/>
      <c r="AR111" s="209"/>
      <c r="AS111" s="22" t="s">
        <v>118</v>
      </c>
      <c r="AT111" s="22"/>
      <c r="AU111" s="22"/>
      <c r="AV111" s="22"/>
      <c r="AW111" s="22"/>
      <c r="AX111" s="22"/>
      <c r="AY111" s="22"/>
      <c r="AZ111" s="23"/>
      <c r="BA111" s="23"/>
      <c r="BB111" s="22"/>
      <c r="BC111" s="22"/>
      <c r="BD111" s="22"/>
      <c r="BE111" s="23"/>
      <c r="BF111" s="23"/>
      <c r="BG111" s="23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  <c r="CJ111" s="22"/>
      <c r="CK111" s="22"/>
      <c r="CL111" s="22"/>
      <c r="CM111" s="22"/>
      <c r="CN111" s="22"/>
      <c r="CO111" s="22"/>
      <c r="CP111" s="22"/>
      <c r="CQ111" s="22"/>
      <c r="CR111" s="22"/>
      <c r="CS111" s="22"/>
      <c r="CT111" s="22"/>
      <c r="CU111" s="22"/>
      <c r="CV111" s="22"/>
      <c r="CW111" s="22"/>
      <c r="CX111" s="22"/>
      <c r="CY111" s="22"/>
      <c r="CZ111" s="22"/>
      <c r="DA111" s="22"/>
      <c r="DB111" s="22"/>
      <c r="DC111" s="22"/>
      <c r="DD111" s="22"/>
      <c r="DE111" s="22"/>
      <c r="DF111" s="22"/>
      <c r="DG111" s="22"/>
      <c r="DH111" s="22"/>
      <c r="DI111" s="22"/>
      <c r="DJ111" s="22"/>
      <c r="DK111" s="22"/>
      <c r="DL111" s="22"/>
      <c r="DM111" s="22"/>
      <c r="DN111" s="22"/>
      <c r="DO111" s="22"/>
      <c r="DP111" s="22"/>
      <c r="DQ111" s="22"/>
      <c r="DR111" s="22"/>
      <c r="DS111" s="22"/>
      <c r="DT111" s="22"/>
      <c r="DU111" s="22"/>
      <c r="DV111" s="22"/>
      <c r="DW111" s="22"/>
      <c r="DX111" s="22"/>
      <c r="DY111" s="22"/>
      <c r="DZ111" s="22"/>
      <c r="EA111" s="22"/>
      <c r="EB111" s="22"/>
      <c r="EC111" s="22"/>
      <c r="ED111" s="22"/>
      <c r="EE111" s="22"/>
      <c r="EF111" s="22"/>
      <c r="EG111" s="22"/>
      <c r="EH111" s="22"/>
      <c r="EI111" s="22"/>
      <c r="EJ111" s="22"/>
      <c r="EK111" s="22"/>
      <c r="EL111" s="22"/>
      <c r="EM111" s="22"/>
      <c r="EN111" s="22"/>
      <c r="EO111" s="22"/>
      <c r="EP111" s="22"/>
      <c r="EQ111" s="22"/>
      <c r="ER111" s="22"/>
      <c r="ES111" s="22"/>
      <c r="ET111" s="22"/>
      <c r="EU111" s="22"/>
      <c r="EV111" s="22"/>
      <c r="EW111" s="22"/>
      <c r="EX111" s="22"/>
      <c r="EY111" s="22"/>
      <c r="EZ111" s="22"/>
      <c r="FA111" s="22"/>
      <c r="FB111" s="22"/>
      <c r="FC111" s="22"/>
      <c r="FD111" s="22"/>
      <c r="FE111" s="22"/>
      <c r="FF111" s="22"/>
      <c r="FG111" s="22"/>
      <c r="FH111" s="22"/>
      <c r="FI111" s="22"/>
      <c r="FJ111" s="22"/>
      <c r="FK111" s="22"/>
      <c r="FL111" s="22"/>
      <c r="FM111" s="22"/>
      <c r="FN111" s="22"/>
      <c r="FO111" s="22"/>
      <c r="FP111" s="22"/>
      <c r="FQ111" s="22"/>
      <c r="FR111" s="22"/>
      <c r="FS111" s="22"/>
      <c r="FT111" s="22"/>
      <c r="FU111" s="22"/>
      <c r="FV111" s="22"/>
      <c r="FW111" s="22"/>
      <c r="FX111" s="22"/>
      <c r="FY111" s="22"/>
      <c r="FZ111" s="22"/>
      <c r="GA111" s="22"/>
      <c r="GB111" s="22"/>
      <c r="GC111" s="22"/>
      <c r="GD111" s="22"/>
      <c r="GE111" s="22"/>
      <c r="GF111" s="22"/>
      <c r="GG111" s="22"/>
      <c r="GH111" s="22"/>
      <c r="GI111" s="22"/>
      <c r="GJ111" s="22"/>
      <c r="GK111" s="22"/>
    </row>
    <row r="112" spans="1:193" ht="13.5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111">
        <v>3</v>
      </c>
      <c r="AJ112" s="111"/>
      <c r="AK112" s="111"/>
      <c r="AL112" s="210" t="s">
        <v>128</v>
      </c>
      <c r="AM112" s="210"/>
      <c r="AN112" s="157" t="s">
        <v>129</v>
      </c>
      <c r="AO112" s="157"/>
      <c r="AP112" s="209">
        <v>0</v>
      </c>
      <c r="AQ112" s="209"/>
      <c r="AR112" s="209"/>
      <c r="AS112" s="22" t="s">
        <v>118</v>
      </c>
      <c r="AT112" s="22"/>
      <c r="AU112" s="22"/>
      <c r="AV112" s="22"/>
      <c r="AW112" s="22"/>
      <c r="AX112" s="22"/>
      <c r="AY112" s="23"/>
      <c r="AZ112" s="23"/>
      <c r="BA112" s="23"/>
      <c r="BB112" s="22"/>
      <c r="BC112" s="22"/>
      <c r="BD112" s="22"/>
      <c r="BE112" s="23"/>
      <c r="BF112" s="23"/>
      <c r="BG112" s="23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X112" s="22"/>
      <c r="BY112" s="22"/>
      <c r="BZ112" s="22"/>
      <c r="CA112" s="22"/>
      <c r="CB112" s="22"/>
      <c r="CC112" s="22"/>
      <c r="CD112" s="22"/>
      <c r="CE112" s="22"/>
      <c r="CF112" s="22"/>
      <c r="CG112" s="22"/>
      <c r="CH112" s="22"/>
      <c r="CI112" s="22"/>
      <c r="CJ112" s="22"/>
      <c r="CK112" s="22"/>
      <c r="CL112" s="22"/>
      <c r="CM112" s="22"/>
      <c r="CN112" s="22"/>
      <c r="CO112" s="22"/>
      <c r="CP112" s="22"/>
      <c r="CQ112" s="22"/>
      <c r="CR112" s="22"/>
      <c r="CS112" s="22"/>
      <c r="CT112" s="22"/>
      <c r="CU112" s="22"/>
      <c r="CV112" s="22"/>
      <c r="CW112" s="22"/>
      <c r="CX112" s="22"/>
      <c r="CY112" s="22"/>
      <c r="CZ112" s="22"/>
      <c r="DA112" s="22"/>
      <c r="DB112" s="22"/>
      <c r="DC112" s="22"/>
      <c r="DD112" s="22"/>
      <c r="DE112" s="22"/>
      <c r="DF112" s="22"/>
      <c r="DG112" s="22"/>
      <c r="DH112" s="22"/>
      <c r="DI112" s="22"/>
      <c r="DJ112" s="22"/>
      <c r="DK112" s="22"/>
      <c r="DL112" s="22"/>
      <c r="DM112" s="22"/>
      <c r="DN112" s="22"/>
      <c r="DO112" s="22"/>
      <c r="DP112" s="22"/>
      <c r="DQ112" s="22"/>
      <c r="DR112" s="22"/>
      <c r="DS112" s="22"/>
      <c r="DT112" s="22"/>
      <c r="DU112" s="22"/>
      <c r="DV112" s="22"/>
      <c r="DW112" s="22"/>
      <c r="DX112" s="22"/>
      <c r="DY112" s="22"/>
      <c r="DZ112" s="22"/>
      <c r="EA112" s="22"/>
      <c r="EB112" s="22"/>
      <c r="EC112" s="22"/>
      <c r="ED112" s="22"/>
      <c r="EE112" s="22"/>
      <c r="EF112" s="22"/>
      <c r="EG112" s="22"/>
      <c r="EH112" s="22"/>
      <c r="EI112" s="22"/>
      <c r="EJ112" s="22"/>
      <c r="EK112" s="22"/>
      <c r="EL112" s="22"/>
      <c r="EM112" s="22"/>
      <c r="EN112" s="22"/>
      <c r="EO112" s="22"/>
      <c r="EP112" s="22"/>
      <c r="EQ112" s="22"/>
      <c r="ER112" s="22"/>
      <c r="ES112" s="22"/>
      <c r="ET112" s="22"/>
      <c r="EU112" s="22"/>
      <c r="EV112" s="22"/>
      <c r="EW112" s="22"/>
      <c r="EX112" s="22"/>
      <c r="EY112" s="22"/>
      <c r="EZ112" s="22"/>
      <c r="FA112" s="22"/>
      <c r="FB112" s="22"/>
      <c r="FC112" s="22"/>
      <c r="FD112" s="22"/>
      <c r="FE112" s="22"/>
      <c r="FF112" s="22"/>
      <c r="FG112" s="22"/>
      <c r="FH112" s="22"/>
      <c r="FI112" s="22"/>
      <c r="FJ112" s="22"/>
      <c r="FK112" s="22"/>
      <c r="FL112" s="22"/>
      <c r="FM112" s="22"/>
      <c r="FN112" s="22"/>
      <c r="FO112" s="22"/>
      <c r="FP112" s="22"/>
      <c r="FQ112" s="22"/>
      <c r="FR112" s="22"/>
      <c r="FS112" s="22"/>
      <c r="FT112" s="22"/>
      <c r="FU112" s="22"/>
      <c r="FV112" s="22"/>
      <c r="FW112" s="22"/>
      <c r="FX112" s="22"/>
      <c r="FY112" s="22"/>
      <c r="FZ112" s="22"/>
      <c r="GA112" s="22"/>
      <c r="GB112" s="22"/>
      <c r="GC112" s="22"/>
      <c r="GD112" s="22"/>
      <c r="GE112" s="22"/>
      <c r="GF112" s="22"/>
      <c r="GG112" s="22"/>
      <c r="GH112" s="22"/>
      <c r="GI112" s="22"/>
      <c r="GJ112" s="22"/>
      <c r="GK112" s="22"/>
    </row>
    <row r="113" spans="1:193" ht="13.5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111">
        <v>4</v>
      </c>
      <c r="AJ113" s="111"/>
      <c r="AK113" s="111"/>
      <c r="AL113" s="210" t="s">
        <v>128</v>
      </c>
      <c r="AM113" s="210"/>
      <c r="AN113" s="157" t="s">
        <v>129</v>
      </c>
      <c r="AO113" s="157"/>
      <c r="AP113" s="209">
        <v>8</v>
      </c>
      <c r="AQ113" s="209"/>
      <c r="AR113" s="209"/>
      <c r="AS113" s="22" t="s">
        <v>118</v>
      </c>
      <c r="AT113" s="22"/>
      <c r="AU113" s="23"/>
      <c r="AV113" s="22"/>
      <c r="AW113" s="22"/>
      <c r="AX113" s="22"/>
      <c r="AY113" s="22"/>
      <c r="AZ113" s="22"/>
      <c r="BA113" s="22"/>
      <c r="BB113" s="22"/>
      <c r="BC113" s="22"/>
      <c r="BD113" s="22"/>
      <c r="BE113" s="23"/>
      <c r="BF113" s="23"/>
      <c r="BG113" s="23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2"/>
      <c r="CB113" s="22"/>
      <c r="CC113" s="22"/>
      <c r="CD113" s="22"/>
      <c r="CE113" s="22"/>
      <c r="CF113" s="22"/>
      <c r="CG113" s="22"/>
      <c r="CH113" s="22"/>
      <c r="CI113" s="22"/>
      <c r="CJ113" s="22"/>
      <c r="CK113" s="22"/>
      <c r="CL113" s="22"/>
      <c r="CM113" s="22"/>
      <c r="CN113" s="22"/>
      <c r="CO113" s="22"/>
      <c r="CP113" s="22"/>
      <c r="CQ113" s="22"/>
      <c r="CR113" s="22"/>
      <c r="CS113" s="22"/>
      <c r="CT113" s="22"/>
      <c r="CU113" s="22"/>
      <c r="CV113" s="22"/>
      <c r="CW113" s="22"/>
      <c r="CX113" s="22"/>
      <c r="CY113" s="22"/>
      <c r="CZ113" s="22"/>
      <c r="DA113" s="22"/>
      <c r="DB113" s="22"/>
      <c r="DC113" s="22"/>
      <c r="DD113" s="22"/>
      <c r="DE113" s="22"/>
      <c r="DF113" s="22"/>
      <c r="DG113" s="22"/>
      <c r="DH113" s="22"/>
      <c r="DI113" s="22"/>
      <c r="DJ113" s="22"/>
      <c r="DK113" s="22"/>
      <c r="DL113" s="22"/>
      <c r="DM113" s="22"/>
      <c r="DN113" s="22"/>
      <c r="DO113" s="22"/>
      <c r="DP113" s="22"/>
      <c r="DQ113" s="22"/>
      <c r="DR113" s="22"/>
      <c r="DS113" s="22"/>
      <c r="DT113" s="22"/>
      <c r="DU113" s="22"/>
      <c r="DV113" s="22"/>
      <c r="DW113" s="22"/>
      <c r="DX113" s="22"/>
      <c r="DY113" s="22"/>
      <c r="DZ113" s="22"/>
      <c r="EA113" s="22"/>
      <c r="EB113" s="22"/>
      <c r="EC113" s="22"/>
      <c r="ED113" s="22"/>
      <c r="EE113" s="22"/>
      <c r="EF113" s="22"/>
      <c r="EG113" s="22"/>
      <c r="EH113" s="22"/>
      <c r="EI113" s="22"/>
      <c r="EJ113" s="22"/>
      <c r="EK113" s="22"/>
      <c r="EL113" s="22"/>
      <c r="EM113" s="22"/>
      <c r="EN113" s="22"/>
      <c r="EO113" s="22"/>
      <c r="EP113" s="22"/>
      <c r="EQ113" s="22"/>
      <c r="ER113" s="22"/>
      <c r="ES113" s="22"/>
      <c r="ET113" s="22"/>
      <c r="EU113" s="22"/>
      <c r="EV113" s="22"/>
      <c r="EW113" s="22"/>
      <c r="EX113" s="22"/>
      <c r="EY113" s="22"/>
      <c r="EZ113" s="22"/>
      <c r="FA113" s="22"/>
      <c r="FB113" s="22"/>
      <c r="FC113" s="22"/>
      <c r="FD113" s="22"/>
      <c r="FE113" s="22"/>
      <c r="FF113" s="22"/>
      <c r="FG113" s="22"/>
      <c r="FH113" s="22"/>
      <c r="FI113" s="22"/>
      <c r="FJ113" s="22"/>
      <c r="FK113" s="22"/>
      <c r="FL113" s="22"/>
      <c r="FM113" s="22"/>
      <c r="FN113" s="22"/>
      <c r="FO113" s="22"/>
      <c r="FP113" s="22"/>
      <c r="FQ113" s="22"/>
      <c r="FR113" s="22"/>
      <c r="FS113" s="22"/>
      <c r="FT113" s="22"/>
      <c r="FU113" s="22"/>
      <c r="FV113" s="22"/>
      <c r="FW113" s="22"/>
      <c r="FX113" s="22"/>
      <c r="FY113" s="22"/>
      <c r="FZ113" s="22"/>
      <c r="GA113" s="22"/>
      <c r="GB113" s="22"/>
      <c r="GC113" s="22"/>
      <c r="GD113" s="22"/>
      <c r="GE113" s="22"/>
      <c r="GF113" s="22"/>
      <c r="GG113" s="22"/>
      <c r="GH113" s="22"/>
      <c r="GI113" s="22"/>
      <c r="GJ113" s="22"/>
      <c r="GK113" s="22"/>
    </row>
    <row r="114" spans="1:193" ht="13.5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111">
        <v>5</v>
      </c>
      <c r="AJ114" s="111"/>
      <c r="AK114" s="111"/>
      <c r="AL114" s="210" t="s">
        <v>128</v>
      </c>
      <c r="AM114" s="210"/>
      <c r="AN114" s="157" t="s">
        <v>129</v>
      </c>
      <c r="AO114" s="157"/>
      <c r="AP114" s="209">
        <v>0</v>
      </c>
      <c r="AQ114" s="209"/>
      <c r="AR114" s="209"/>
      <c r="AS114" s="22" t="s">
        <v>118</v>
      </c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3"/>
      <c r="BF114" s="23"/>
      <c r="BG114" s="23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2"/>
      <c r="BY114" s="22"/>
      <c r="BZ114" s="22"/>
      <c r="CA114" s="22"/>
      <c r="CB114" s="22"/>
      <c r="CC114" s="22"/>
      <c r="CD114" s="22"/>
      <c r="CE114" s="22"/>
      <c r="CF114" s="22"/>
      <c r="CG114" s="22"/>
      <c r="CH114" s="22"/>
      <c r="CI114" s="22"/>
      <c r="CJ114" s="22"/>
      <c r="CK114" s="22"/>
      <c r="CL114" s="22"/>
      <c r="CM114" s="22"/>
      <c r="CN114" s="22"/>
      <c r="CO114" s="22"/>
      <c r="CP114" s="22"/>
      <c r="CQ114" s="22"/>
      <c r="CR114" s="22"/>
      <c r="CS114" s="22"/>
      <c r="CT114" s="22"/>
      <c r="CU114" s="22"/>
      <c r="CV114" s="22"/>
      <c r="CW114" s="22"/>
      <c r="CX114" s="22"/>
      <c r="CY114" s="22"/>
      <c r="CZ114" s="22"/>
      <c r="DA114" s="22"/>
      <c r="DB114" s="22"/>
      <c r="DC114" s="22"/>
      <c r="DD114" s="22"/>
      <c r="DE114" s="22"/>
      <c r="DF114" s="22"/>
      <c r="DG114" s="22"/>
      <c r="DH114" s="22"/>
      <c r="DI114" s="22"/>
      <c r="DJ114" s="22"/>
      <c r="DK114" s="22"/>
      <c r="DL114" s="22"/>
      <c r="DM114" s="22"/>
      <c r="DN114" s="22"/>
      <c r="DO114" s="22"/>
      <c r="DP114" s="22"/>
      <c r="DQ114" s="22"/>
      <c r="DR114" s="22"/>
      <c r="DS114" s="22"/>
      <c r="DT114" s="22"/>
      <c r="DU114" s="22"/>
      <c r="DV114" s="22"/>
      <c r="DW114" s="22"/>
      <c r="DX114" s="22"/>
      <c r="DY114" s="22"/>
      <c r="DZ114" s="22"/>
      <c r="EA114" s="22"/>
      <c r="EB114" s="22"/>
      <c r="EC114" s="22"/>
      <c r="ED114" s="22"/>
      <c r="EE114" s="22"/>
      <c r="EF114" s="22"/>
      <c r="EG114" s="22"/>
      <c r="EH114" s="22"/>
      <c r="EI114" s="22"/>
      <c r="EJ114" s="22"/>
      <c r="EK114" s="22"/>
      <c r="EL114" s="22"/>
      <c r="EM114" s="22"/>
      <c r="EN114" s="22"/>
      <c r="EO114" s="22"/>
      <c r="EP114" s="22"/>
      <c r="EQ114" s="22"/>
      <c r="ER114" s="22"/>
      <c r="ES114" s="22"/>
      <c r="ET114" s="22"/>
      <c r="EU114" s="22"/>
      <c r="EV114" s="22"/>
      <c r="EW114" s="22"/>
      <c r="EX114" s="22"/>
      <c r="EY114" s="22"/>
      <c r="EZ114" s="22"/>
      <c r="FA114" s="22"/>
      <c r="FB114" s="22"/>
      <c r="FC114" s="22"/>
      <c r="FD114" s="22"/>
      <c r="FE114" s="22"/>
      <c r="FF114" s="22"/>
      <c r="FG114" s="22"/>
      <c r="FH114" s="22"/>
      <c r="FI114" s="22"/>
      <c r="FJ114" s="22"/>
      <c r="FK114" s="22"/>
      <c r="FL114" s="22"/>
      <c r="FM114" s="22"/>
      <c r="FN114" s="22"/>
      <c r="FO114" s="22"/>
      <c r="FP114" s="22"/>
      <c r="FQ114" s="22"/>
      <c r="FR114" s="22"/>
      <c r="FS114" s="22"/>
      <c r="FT114" s="22"/>
      <c r="FU114" s="22"/>
      <c r="FV114" s="22"/>
      <c r="FW114" s="22"/>
      <c r="FX114" s="22"/>
      <c r="FY114" s="22"/>
      <c r="FZ114" s="22"/>
      <c r="GA114" s="22"/>
      <c r="GB114" s="22"/>
      <c r="GC114" s="22"/>
      <c r="GD114" s="22"/>
      <c r="GE114" s="22"/>
      <c r="GF114" s="22"/>
      <c r="GG114" s="22"/>
      <c r="GH114" s="22"/>
      <c r="GI114" s="22"/>
      <c r="GJ114" s="22"/>
      <c r="GK114" s="22"/>
    </row>
    <row r="115" spans="1:193" ht="13.5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111">
        <v>6</v>
      </c>
      <c r="AJ115" s="111"/>
      <c r="AK115" s="111"/>
      <c r="AL115" s="210" t="s">
        <v>128</v>
      </c>
      <c r="AM115" s="210"/>
      <c r="AN115" s="157" t="s">
        <v>129</v>
      </c>
      <c r="AO115" s="157"/>
      <c r="AP115" s="209">
        <v>0</v>
      </c>
      <c r="AQ115" s="209"/>
      <c r="AR115" s="209"/>
      <c r="AS115" s="22" t="s">
        <v>118</v>
      </c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3"/>
      <c r="BG115" s="23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22"/>
      <c r="CC115" s="22"/>
      <c r="CD115" s="22"/>
      <c r="CE115" s="22"/>
      <c r="CF115" s="22"/>
      <c r="CG115" s="22"/>
      <c r="CH115" s="22"/>
      <c r="CI115" s="22"/>
      <c r="CJ115" s="22"/>
      <c r="CK115" s="22"/>
      <c r="CL115" s="22"/>
      <c r="CM115" s="22"/>
      <c r="CN115" s="22"/>
      <c r="CO115" s="22"/>
      <c r="CP115" s="22"/>
      <c r="CQ115" s="22"/>
      <c r="CR115" s="22"/>
      <c r="CS115" s="22"/>
      <c r="CT115" s="22"/>
      <c r="CU115" s="22"/>
      <c r="CV115" s="22"/>
      <c r="CW115" s="22"/>
      <c r="CX115" s="22"/>
      <c r="CY115" s="22"/>
      <c r="CZ115" s="22"/>
      <c r="DA115" s="22"/>
      <c r="DB115" s="22"/>
      <c r="DC115" s="22"/>
      <c r="DD115" s="22"/>
      <c r="DE115" s="22"/>
      <c r="DF115" s="22"/>
      <c r="DG115" s="22"/>
      <c r="DH115" s="22"/>
      <c r="DI115" s="22"/>
      <c r="DJ115" s="22"/>
      <c r="DK115" s="22"/>
      <c r="DL115" s="22"/>
      <c r="DM115" s="22"/>
      <c r="DN115" s="22"/>
      <c r="DO115" s="22"/>
      <c r="DP115" s="22"/>
      <c r="DQ115" s="22"/>
      <c r="DR115" s="22"/>
      <c r="DS115" s="22"/>
      <c r="DT115" s="22"/>
      <c r="DU115" s="22"/>
      <c r="DV115" s="22"/>
      <c r="DW115" s="22"/>
      <c r="DX115" s="22"/>
      <c r="DY115" s="22"/>
      <c r="DZ115" s="22"/>
      <c r="EA115" s="22"/>
      <c r="EB115" s="22"/>
      <c r="EC115" s="22"/>
      <c r="ED115" s="22"/>
      <c r="EE115" s="22"/>
      <c r="EF115" s="22"/>
      <c r="EG115" s="22"/>
      <c r="EH115" s="22"/>
      <c r="EI115" s="22"/>
      <c r="EJ115" s="22"/>
      <c r="EK115" s="22"/>
      <c r="EL115" s="22"/>
      <c r="EM115" s="22"/>
      <c r="EN115" s="22"/>
      <c r="EO115" s="22"/>
      <c r="EP115" s="22"/>
      <c r="EQ115" s="22"/>
      <c r="ER115" s="22"/>
      <c r="ES115" s="22"/>
      <c r="ET115" s="22"/>
      <c r="EU115" s="22"/>
      <c r="EV115" s="22"/>
      <c r="EW115" s="22"/>
      <c r="EX115" s="22"/>
      <c r="EY115" s="22"/>
      <c r="EZ115" s="22"/>
      <c r="FA115" s="22"/>
      <c r="FB115" s="22"/>
      <c r="FC115" s="22"/>
      <c r="FD115" s="22"/>
      <c r="FE115" s="22"/>
      <c r="FF115" s="22"/>
      <c r="FG115" s="22"/>
      <c r="FH115" s="22"/>
      <c r="FI115" s="22"/>
      <c r="FJ115" s="22"/>
      <c r="FK115" s="22"/>
      <c r="FL115" s="22"/>
      <c r="FM115" s="22"/>
      <c r="FN115" s="22"/>
      <c r="FO115" s="22"/>
      <c r="FP115" s="22"/>
      <c r="FQ115" s="22"/>
      <c r="FR115" s="22"/>
      <c r="FS115" s="22"/>
      <c r="FT115" s="22"/>
      <c r="FU115" s="22"/>
      <c r="FV115" s="22"/>
      <c r="FW115" s="22"/>
      <c r="FX115" s="22"/>
      <c r="FY115" s="22"/>
      <c r="FZ115" s="22"/>
      <c r="GA115" s="22"/>
      <c r="GB115" s="22"/>
      <c r="GC115" s="22"/>
      <c r="GD115" s="22"/>
      <c r="GE115" s="22"/>
      <c r="GF115" s="22"/>
      <c r="GG115" s="22"/>
      <c r="GH115" s="22"/>
      <c r="GI115" s="22"/>
      <c r="GJ115" s="22"/>
      <c r="GK115" s="22"/>
    </row>
    <row r="116" spans="1:193" ht="13.5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3"/>
      <c r="BG116" s="23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2"/>
      <c r="BY116" s="22"/>
      <c r="BZ116" s="22"/>
      <c r="CA116" s="22"/>
      <c r="CB116" s="22"/>
      <c r="CC116" s="22"/>
      <c r="CD116" s="22"/>
      <c r="CE116" s="22"/>
      <c r="CF116" s="22"/>
      <c r="CG116" s="22"/>
      <c r="CH116" s="22"/>
      <c r="CI116" s="22"/>
      <c r="CJ116" s="22"/>
      <c r="CK116" s="22"/>
      <c r="CL116" s="22"/>
      <c r="CM116" s="22"/>
      <c r="CN116" s="22"/>
      <c r="CO116" s="22"/>
      <c r="CP116" s="22"/>
      <c r="CQ116" s="22"/>
      <c r="CR116" s="22"/>
      <c r="CS116" s="22"/>
      <c r="CT116" s="22"/>
      <c r="CU116" s="22"/>
      <c r="CV116" s="22"/>
      <c r="CW116" s="22"/>
      <c r="CX116" s="22"/>
      <c r="CY116" s="22"/>
      <c r="CZ116" s="22"/>
      <c r="DA116" s="22"/>
      <c r="DB116" s="22"/>
      <c r="DC116" s="22"/>
      <c r="DD116" s="22"/>
      <c r="DE116" s="22"/>
      <c r="DF116" s="22"/>
      <c r="DG116" s="22"/>
      <c r="DH116" s="22"/>
      <c r="DI116" s="22"/>
      <c r="DJ116" s="22"/>
      <c r="DK116" s="22"/>
      <c r="DL116" s="22"/>
      <c r="DM116" s="22"/>
      <c r="DN116" s="22"/>
      <c r="DO116" s="22"/>
      <c r="DP116" s="22"/>
      <c r="DQ116" s="22"/>
      <c r="DR116" s="22"/>
      <c r="DS116" s="22"/>
      <c r="DT116" s="22"/>
      <c r="DU116" s="22"/>
      <c r="DV116" s="22"/>
      <c r="DW116" s="22"/>
      <c r="DX116" s="22"/>
      <c r="DY116" s="22"/>
      <c r="DZ116" s="22"/>
      <c r="EA116" s="22"/>
      <c r="EB116" s="22"/>
      <c r="EC116" s="22"/>
      <c r="ED116" s="22"/>
      <c r="EE116" s="22"/>
      <c r="EF116" s="22"/>
      <c r="EG116" s="22"/>
      <c r="EH116" s="22"/>
      <c r="EI116" s="22"/>
      <c r="EJ116" s="22"/>
      <c r="EK116" s="22"/>
      <c r="EL116" s="22"/>
      <c r="EM116" s="22"/>
      <c r="EN116" s="22"/>
      <c r="EO116" s="22"/>
      <c r="EP116" s="22"/>
      <c r="EQ116" s="22"/>
      <c r="ER116" s="22"/>
      <c r="ES116" s="22"/>
      <c r="ET116" s="22"/>
      <c r="EU116" s="22"/>
      <c r="EV116" s="22"/>
      <c r="EW116" s="22"/>
      <c r="EX116" s="22"/>
      <c r="EY116" s="22"/>
      <c r="EZ116" s="22"/>
      <c r="FA116" s="22"/>
      <c r="FB116" s="22"/>
      <c r="FC116" s="22"/>
      <c r="FD116" s="22"/>
      <c r="FE116" s="22"/>
      <c r="FF116" s="22"/>
      <c r="FG116" s="22"/>
      <c r="FH116" s="22"/>
      <c r="FI116" s="22"/>
      <c r="FJ116" s="22"/>
      <c r="FK116" s="22"/>
      <c r="FL116" s="22"/>
      <c r="FM116" s="22"/>
      <c r="FN116" s="22"/>
      <c r="FO116" s="22"/>
      <c r="FP116" s="22"/>
      <c r="FQ116" s="22"/>
      <c r="FR116" s="22"/>
      <c r="FS116" s="22"/>
      <c r="FT116" s="22"/>
      <c r="FU116" s="22"/>
      <c r="FV116" s="22"/>
      <c r="FW116" s="22"/>
      <c r="FX116" s="22"/>
      <c r="FY116" s="22"/>
      <c r="FZ116" s="22"/>
      <c r="GA116" s="22"/>
      <c r="GB116" s="22"/>
      <c r="GC116" s="22"/>
      <c r="GD116" s="22"/>
      <c r="GE116" s="22"/>
      <c r="GF116" s="22"/>
      <c r="GG116" s="22"/>
      <c r="GH116" s="22"/>
      <c r="GI116" s="22"/>
      <c r="GJ116" s="22"/>
      <c r="GK116" s="22"/>
    </row>
    <row r="117" spans="1:193" ht="13.5">
      <c r="A117" s="22"/>
      <c r="B117" s="22"/>
      <c r="C117" s="22"/>
      <c r="D117" s="22"/>
      <c r="E117" s="22"/>
      <c r="F117" s="22" t="s">
        <v>111</v>
      </c>
      <c r="G117" s="22"/>
      <c r="H117" s="22"/>
      <c r="I117" s="22"/>
      <c r="J117" s="22"/>
      <c r="K117" s="22" t="s">
        <v>112</v>
      </c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3"/>
      <c r="BG117" s="23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2"/>
      <c r="BZ117" s="22"/>
      <c r="CA117" s="22"/>
      <c r="CB117" s="22"/>
      <c r="CC117" s="22"/>
      <c r="CD117" s="22"/>
      <c r="CE117" s="22"/>
      <c r="CF117" s="22"/>
      <c r="CG117" s="22"/>
      <c r="CH117" s="22"/>
      <c r="CI117" s="22"/>
      <c r="CJ117" s="22"/>
      <c r="CK117" s="22"/>
      <c r="CL117" s="22"/>
      <c r="CM117" s="22"/>
      <c r="CN117" s="22"/>
      <c r="CO117" s="22"/>
      <c r="CP117" s="22"/>
      <c r="CQ117" s="22"/>
      <c r="CR117" s="22"/>
      <c r="CS117" s="22"/>
      <c r="CT117" s="22"/>
      <c r="CU117" s="22"/>
      <c r="CV117" s="22"/>
      <c r="CW117" s="22"/>
      <c r="CX117" s="22"/>
      <c r="CY117" s="22"/>
      <c r="CZ117" s="22"/>
      <c r="DA117" s="22"/>
      <c r="DB117" s="22"/>
      <c r="DC117" s="22"/>
      <c r="DD117" s="22"/>
      <c r="DE117" s="22"/>
      <c r="DF117" s="22"/>
      <c r="DG117" s="22"/>
      <c r="DH117" s="22"/>
      <c r="DI117" s="22"/>
      <c r="DJ117" s="22"/>
      <c r="DK117" s="22"/>
      <c r="DL117" s="22"/>
      <c r="DM117" s="22"/>
      <c r="DN117" s="22"/>
      <c r="DO117" s="22"/>
      <c r="DP117" s="22"/>
      <c r="DQ117" s="22"/>
      <c r="DR117" s="22"/>
      <c r="DS117" s="22"/>
      <c r="DT117" s="22"/>
      <c r="DU117" s="22"/>
      <c r="DV117" s="22"/>
      <c r="DW117" s="22"/>
      <c r="DX117" s="22"/>
      <c r="DY117" s="22"/>
      <c r="DZ117" s="22"/>
      <c r="EA117" s="22"/>
      <c r="EB117" s="22"/>
      <c r="EC117" s="22"/>
      <c r="ED117" s="22"/>
      <c r="EE117" s="22"/>
      <c r="EF117" s="22"/>
      <c r="EG117" s="22"/>
      <c r="EH117" s="22"/>
      <c r="EI117" s="22"/>
      <c r="EJ117" s="22"/>
      <c r="EK117" s="22"/>
      <c r="EL117" s="22"/>
      <c r="EM117" s="22"/>
      <c r="EN117" s="22"/>
      <c r="EO117" s="22"/>
      <c r="EP117" s="22"/>
      <c r="EQ117" s="22"/>
      <c r="ER117" s="22"/>
      <c r="ES117" s="22"/>
      <c r="ET117" s="22"/>
      <c r="EU117" s="22"/>
      <c r="EV117" s="22"/>
      <c r="EW117" s="22"/>
      <c r="EX117" s="22"/>
      <c r="EY117" s="22"/>
      <c r="EZ117" s="22"/>
      <c r="FA117" s="22"/>
      <c r="FB117" s="22"/>
      <c r="FC117" s="22"/>
      <c r="FD117" s="22"/>
      <c r="FE117" s="22"/>
      <c r="FF117" s="22"/>
      <c r="FG117" s="22"/>
      <c r="FH117" s="22"/>
      <c r="FI117" s="22"/>
      <c r="FJ117" s="22"/>
      <c r="FK117" s="22"/>
      <c r="FL117" s="22"/>
      <c r="FM117" s="22"/>
      <c r="FN117" s="22"/>
      <c r="FO117" s="22"/>
      <c r="FP117" s="22"/>
      <c r="FQ117" s="22"/>
      <c r="FR117" s="22"/>
      <c r="FS117" s="22"/>
      <c r="FT117" s="22"/>
      <c r="FU117" s="22"/>
      <c r="FV117" s="22"/>
      <c r="FW117" s="22"/>
      <c r="FX117" s="22"/>
      <c r="FY117" s="22"/>
      <c r="FZ117" s="22"/>
      <c r="GA117" s="22"/>
      <c r="GB117" s="22"/>
      <c r="GC117" s="22"/>
      <c r="GD117" s="22"/>
      <c r="GE117" s="22"/>
      <c r="GF117" s="22"/>
      <c r="GG117" s="22"/>
      <c r="GH117" s="22"/>
      <c r="GI117" s="22"/>
      <c r="GJ117" s="22"/>
      <c r="GK117" s="22"/>
    </row>
    <row r="118" spans="1:193" ht="13.5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3"/>
      <c r="BG118" s="23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  <c r="CJ118" s="22"/>
      <c r="CK118" s="22"/>
      <c r="CL118" s="22"/>
      <c r="CM118" s="22"/>
      <c r="CN118" s="22"/>
      <c r="CO118" s="22"/>
      <c r="CP118" s="22"/>
      <c r="CQ118" s="22"/>
      <c r="CR118" s="22"/>
      <c r="CS118" s="22"/>
      <c r="CT118" s="22"/>
      <c r="CU118" s="22"/>
      <c r="CV118" s="22"/>
      <c r="CW118" s="22"/>
      <c r="CX118" s="22"/>
      <c r="CY118" s="22"/>
      <c r="CZ118" s="22"/>
      <c r="DA118" s="22"/>
      <c r="DB118" s="22"/>
      <c r="DC118" s="22"/>
      <c r="DD118" s="22"/>
      <c r="DE118" s="22"/>
      <c r="DF118" s="22"/>
      <c r="DG118" s="22"/>
      <c r="DH118" s="22"/>
      <c r="DI118" s="22"/>
      <c r="DJ118" s="22"/>
      <c r="DK118" s="22"/>
      <c r="DL118" s="22"/>
      <c r="DM118" s="22"/>
      <c r="DN118" s="22"/>
      <c r="DO118" s="22"/>
      <c r="DP118" s="22"/>
      <c r="DQ118" s="22"/>
      <c r="DR118" s="22"/>
      <c r="DS118" s="22"/>
      <c r="DT118" s="22"/>
      <c r="DU118" s="22"/>
      <c r="DV118" s="22"/>
      <c r="DW118" s="22"/>
      <c r="DX118" s="22"/>
      <c r="DY118" s="22"/>
      <c r="DZ118" s="22"/>
      <c r="EA118" s="22"/>
      <c r="EB118" s="22"/>
      <c r="EC118" s="22"/>
      <c r="ED118" s="22"/>
      <c r="EE118" s="22"/>
      <c r="EF118" s="22"/>
      <c r="EG118" s="22"/>
      <c r="EH118" s="22"/>
      <c r="EI118" s="22"/>
      <c r="EJ118" s="22"/>
      <c r="EK118" s="22"/>
      <c r="EL118" s="22"/>
      <c r="EM118" s="22"/>
      <c r="EN118" s="22"/>
      <c r="EO118" s="22"/>
      <c r="EP118" s="22"/>
      <c r="EQ118" s="22"/>
      <c r="ER118" s="22"/>
      <c r="ES118" s="22"/>
      <c r="ET118" s="22"/>
      <c r="EU118" s="22"/>
      <c r="EV118" s="22"/>
      <c r="EW118" s="22"/>
      <c r="EX118" s="22"/>
      <c r="EY118" s="22"/>
      <c r="EZ118" s="22"/>
      <c r="FA118" s="22"/>
      <c r="FB118" s="22"/>
      <c r="FC118" s="22"/>
      <c r="FD118" s="22"/>
      <c r="FE118" s="22"/>
      <c r="FF118" s="22"/>
      <c r="FG118" s="22"/>
      <c r="FH118" s="22"/>
      <c r="FI118" s="22"/>
      <c r="FJ118" s="22"/>
      <c r="FK118" s="22"/>
      <c r="FL118" s="22"/>
      <c r="FM118" s="22"/>
      <c r="FN118" s="22"/>
      <c r="FO118" s="22"/>
      <c r="FP118" s="22"/>
      <c r="FQ118" s="22"/>
      <c r="FR118" s="22"/>
      <c r="FS118" s="22"/>
      <c r="FT118" s="22"/>
      <c r="FU118" s="22"/>
      <c r="FV118" s="22"/>
      <c r="FW118" s="22"/>
      <c r="FX118" s="22"/>
      <c r="FY118" s="22"/>
      <c r="FZ118" s="22"/>
      <c r="GA118" s="22"/>
      <c r="GB118" s="22"/>
      <c r="GC118" s="22"/>
      <c r="GD118" s="22"/>
      <c r="GE118" s="22"/>
      <c r="GF118" s="22"/>
      <c r="GG118" s="22"/>
      <c r="GH118" s="22"/>
      <c r="GI118" s="22"/>
      <c r="GJ118" s="22"/>
      <c r="GK118" s="22"/>
    </row>
    <row r="119" spans="1:193" ht="13.5">
      <c r="A119" s="22"/>
      <c r="B119" s="22"/>
      <c r="C119" s="22"/>
      <c r="D119" s="22"/>
      <c r="E119" s="22"/>
      <c r="F119" s="22"/>
      <c r="G119" s="22"/>
      <c r="H119" s="111" t="s">
        <v>19</v>
      </c>
      <c r="I119" s="111"/>
      <c r="J119" s="111"/>
      <c r="K119" s="111"/>
      <c r="L119" s="111"/>
      <c r="M119" s="111"/>
      <c r="N119" s="22"/>
      <c r="O119" s="111" t="s">
        <v>113</v>
      </c>
      <c r="P119" s="111"/>
      <c r="Q119" s="111"/>
      <c r="R119" s="22"/>
      <c r="S119" s="151">
        <f>ROUND($Q$110*$Q$111,3)</f>
        <v>20</v>
      </c>
      <c r="T119" s="151"/>
      <c r="U119" s="151"/>
      <c r="V119" s="111" t="s">
        <v>107</v>
      </c>
      <c r="W119" s="111"/>
      <c r="X119" s="157" t="s">
        <v>17</v>
      </c>
      <c r="Y119" s="157"/>
      <c r="Z119" s="151">
        <f>$V$59</f>
        <v>44</v>
      </c>
      <c r="AA119" s="151"/>
      <c r="AB119" s="111" t="s">
        <v>25</v>
      </c>
      <c r="AC119" s="111"/>
      <c r="AD119" s="22"/>
      <c r="AE119" s="127">
        <f>ROUND($S$119*$Z$119,0)</f>
        <v>880</v>
      </c>
      <c r="AF119" s="127"/>
      <c r="AG119" s="127"/>
      <c r="AH119" s="128"/>
      <c r="AI119" s="111" t="s">
        <v>10</v>
      </c>
      <c r="AJ119" s="111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3"/>
      <c r="BG119" s="23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2"/>
      <c r="CK119" s="22"/>
      <c r="CL119" s="22"/>
      <c r="CM119" s="22"/>
      <c r="CN119" s="22"/>
      <c r="CO119" s="22"/>
      <c r="CP119" s="22"/>
      <c r="CQ119" s="22"/>
      <c r="CR119" s="22"/>
      <c r="CS119" s="22"/>
      <c r="CT119" s="22"/>
      <c r="CU119" s="22"/>
      <c r="CV119" s="22"/>
      <c r="CW119" s="22"/>
      <c r="CX119" s="22"/>
      <c r="CY119" s="22"/>
      <c r="CZ119" s="22"/>
      <c r="DA119" s="22"/>
      <c r="DB119" s="22"/>
      <c r="DC119" s="22"/>
      <c r="DD119" s="22"/>
      <c r="DE119" s="22"/>
      <c r="DF119" s="22"/>
      <c r="DG119" s="22"/>
      <c r="DH119" s="22"/>
      <c r="DI119" s="22"/>
      <c r="DJ119" s="22"/>
      <c r="DK119" s="22"/>
      <c r="DL119" s="22"/>
      <c r="DM119" s="22"/>
      <c r="DN119" s="22"/>
      <c r="DO119" s="22"/>
      <c r="DP119" s="22"/>
      <c r="DQ119" s="22"/>
      <c r="DR119" s="22"/>
      <c r="DS119" s="22"/>
      <c r="DT119" s="22"/>
      <c r="DU119" s="22"/>
      <c r="DV119" s="22"/>
      <c r="DW119" s="22"/>
      <c r="DX119" s="22"/>
      <c r="DY119" s="22"/>
      <c r="DZ119" s="22"/>
      <c r="EA119" s="22"/>
      <c r="EB119" s="22"/>
      <c r="EC119" s="22"/>
      <c r="ED119" s="22"/>
      <c r="EE119" s="22"/>
      <c r="EF119" s="22"/>
      <c r="EG119" s="22"/>
      <c r="EH119" s="22"/>
      <c r="EI119" s="22"/>
      <c r="EJ119" s="22"/>
      <c r="EK119" s="22"/>
      <c r="EL119" s="22"/>
      <c r="EM119" s="22"/>
      <c r="EN119" s="22"/>
      <c r="EO119" s="22"/>
      <c r="EP119" s="22"/>
      <c r="EQ119" s="22"/>
      <c r="ER119" s="22"/>
      <c r="ES119" s="22"/>
      <c r="ET119" s="22"/>
      <c r="EU119" s="22"/>
      <c r="EV119" s="22"/>
      <c r="EW119" s="22"/>
      <c r="EX119" s="22"/>
      <c r="EY119" s="22"/>
      <c r="EZ119" s="22"/>
      <c r="FA119" s="22"/>
      <c r="FB119" s="22"/>
      <c r="FC119" s="22"/>
      <c r="FD119" s="22"/>
      <c r="FE119" s="22"/>
      <c r="FF119" s="22"/>
      <c r="FG119" s="22"/>
      <c r="FH119" s="22"/>
      <c r="FI119" s="22"/>
      <c r="FJ119" s="22"/>
      <c r="FK119" s="22"/>
      <c r="FL119" s="22"/>
      <c r="FM119" s="22"/>
      <c r="FN119" s="22"/>
      <c r="FO119" s="22"/>
      <c r="FP119" s="22"/>
      <c r="FQ119" s="22"/>
      <c r="FR119" s="22"/>
      <c r="FS119" s="22"/>
      <c r="FT119" s="22"/>
      <c r="FU119" s="22"/>
      <c r="FV119" s="22"/>
      <c r="FW119" s="22"/>
      <c r="FX119" s="22"/>
      <c r="FY119" s="22"/>
      <c r="FZ119" s="22"/>
      <c r="GA119" s="22"/>
      <c r="GB119" s="22"/>
      <c r="GC119" s="22"/>
      <c r="GD119" s="22"/>
      <c r="GE119" s="22"/>
      <c r="GF119" s="22"/>
      <c r="GG119" s="22"/>
      <c r="GH119" s="22"/>
      <c r="GI119" s="22"/>
      <c r="GJ119" s="22"/>
      <c r="GK119" s="22"/>
    </row>
    <row r="120" spans="1:193" ht="13.5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111"/>
      <c r="P120" s="111"/>
      <c r="Q120" s="111"/>
      <c r="R120" s="22"/>
      <c r="S120" s="111"/>
      <c r="T120" s="111"/>
      <c r="U120" s="111"/>
      <c r="V120" s="22"/>
      <c r="W120" s="22"/>
      <c r="X120" s="22"/>
      <c r="Y120" s="22"/>
      <c r="Z120" s="111"/>
      <c r="AA120" s="111"/>
      <c r="AB120" s="22"/>
      <c r="AC120" s="22"/>
      <c r="AD120" s="22"/>
      <c r="AE120" s="22"/>
      <c r="AF120" s="22"/>
      <c r="AG120" s="22"/>
      <c r="AH120" s="22"/>
      <c r="AI120" s="111"/>
      <c r="AJ120" s="111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3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  <c r="CJ120" s="22"/>
      <c r="CK120" s="22"/>
      <c r="CL120" s="22"/>
      <c r="CM120" s="22"/>
      <c r="CN120" s="22"/>
      <c r="CO120" s="22"/>
      <c r="CP120" s="22"/>
      <c r="CQ120" s="22"/>
      <c r="CR120" s="22"/>
      <c r="CS120" s="22"/>
      <c r="CT120" s="22"/>
      <c r="CU120" s="22"/>
      <c r="CV120" s="22"/>
      <c r="CW120" s="22"/>
      <c r="CX120" s="22"/>
      <c r="CY120" s="22"/>
      <c r="CZ120" s="22"/>
      <c r="DA120" s="22"/>
      <c r="DB120" s="22"/>
      <c r="DC120" s="22"/>
      <c r="DD120" s="22"/>
      <c r="DE120" s="22"/>
      <c r="DF120" s="22"/>
      <c r="DG120" s="22"/>
      <c r="DH120" s="22"/>
      <c r="DI120" s="22"/>
      <c r="DJ120" s="22"/>
      <c r="DK120" s="22"/>
      <c r="DL120" s="22"/>
      <c r="DM120" s="22"/>
      <c r="DN120" s="22"/>
      <c r="DO120" s="22"/>
      <c r="DP120" s="22"/>
      <c r="DQ120" s="22"/>
      <c r="DR120" s="22"/>
      <c r="DS120" s="22"/>
      <c r="DT120" s="22"/>
      <c r="DU120" s="22"/>
      <c r="DV120" s="22"/>
      <c r="DW120" s="22"/>
      <c r="DX120" s="22"/>
      <c r="DY120" s="22"/>
      <c r="DZ120" s="22"/>
      <c r="EA120" s="22"/>
      <c r="EB120" s="22"/>
      <c r="EC120" s="22"/>
      <c r="ED120" s="22"/>
      <c r="EE120" s="22"/>
      <c r="EF120" s="22"/>
      <c r="EG120" s="22"/>
      <c r="EH120" s="22"/>
      <c r="EI120" s="22"/>
      <c r="EJ120" s="22"/>
      <c r="EK120" s="22"/>
      <c r="EL120" s="22"/>
      <c r="EM120" s="22"/>
      <c r="EN120" s="22"/>
      <c r="EO120" s="22"/>
      <c r="EP120" s="22"/>
      <c r="EQ120" s="22"/>
      <c r="ER120" s="22"/>
      <c r="ES120" s="22"/>
      <c r="ET120" s="22"/>
      <c r="EU120" s="22"/>
      <c r="EV120" s="22"/>
      <c r="EW120" s="22"/>
      <c r="EX120" s="22"/>
      <c r="EY120" s="22"/>
      <c r="EZ120" s="22"/>
      <c r="FA120" s="22"/>
      <c r="FB120" s="22"/>
      <c r="FC120" s="22"/>
      <c r="FD120" s="22"/>
      <c r="FE120" s="22"/>
      <c r="FF120" s="22"/>
      <c r="FG120" s="22"/>
      <c r="FH120" s="22"/>
      <c r="FI120" s="22"/>
      <c r="FJ120" s="22"/>
      <c r="FK120" s="22"/>
      <c r="FL120" s="22"/>
      <c r="FM120" s="22"/>
      <c r="FN120" s="22"/>
      <c r="FO120" s="22"/>
      <c r="FP120" s="22"/>
      <c r="FQ120" s="22"/>
      <c r="FR120" s="22"/>
      <c r="FS120" s="22"/>
      <c r="FT120" s="22"/>
      <c r="FU120" s="22"/>
      <c r="FV120" s="22"/>
      <c r="FW120" s="22"/>
      <c r="FX120" s="22"/>
      <c r="FY120" s="22"/>
      <c r="FZ120" s="22"/>
      <c r="GA120" s="22"/>
      <c r="GB120" s="22"/>
      <c r="GC120" s="22"/>
      <c r="GD120" s="22"/>
      <c r="GE120" s="22"/>
      <c r="GF120" s="22"/>
      <c r="GG120" s="22"/>
      <c r="GH120" s="22"/>
      <c r="GI120" s="22"/>
      <c r="GJ120" s="22"/>
      <c r="GK120" s="22"/>
    </row>
    <row r="121" spans="1:193" ht="13.5">
      <c r="A121" s="22"/>
      <c r="B121" s="22"/>
      <c r="C121" s="22"/>
      <c r="D121" s="22"/>
      <c r="E121" s="22"/>
      <c r="F121" s="22"/>
      <c r="G121" s="22"/>
      <c r="H121" s="111" t="s">
        <v>60</v>
      </c>
      <c r="I121" s="111"/>
      <c r="J121" s="111"/>
      <c r="K121" s="111"/>
      <c r="L121" s="111"/>
      <c r="M121" s="111"/>
      <c r="N121" s="22"/>
      <c r="O121" s="111" t="s">
        <v>113</v>
      </c>
      <c r="P121" s="111"/>
      <c r="Q121" s="111"/>
      <c r="R121" s="22"/>
      <c r="S121" s="151">
        <f>ROUND((($AI$110*$AP$110)+($AI$111*$AP$111)+($AI$112*$AP$112)+($AI$113*$AP$113)+($AI$114*$AP$114)+($AI$115*$AP$115)),0)</f>
        <v>72</v>
      </c>
      <c r="T121" s="151"/>
      <c r="U121" s="151"/>
      <c r="V121" s="111" t="s">
        <v>107</v>
      </c>
      <c r="W121" s="111"/>
      <c r="X121" s="157" t="s">
        <v>17</v>
      </c>
      <c r="Y121" s="157"/>
      <c r="Z121" s="151">
        <f>VLOOKUP($P$108,$BE$77:$BF$83,2,FALSE)</f>
        <v>27</v>
      </c>
      <c r="AA121" s="151"/>
      <c r="AB121" s="111" t="s">
        <v>25</v>
      </c>
      <c r="AC121" s="111"/>
      <c r="AD121" s="131">
        <f>ROUND($S$121*$Z$121,3)</f>
        <v>1944</v>
      </c>
      <c r="AE121" s="131"/>
      <c r="AF121" s="131"/>
      <c r="AG121" s="131"/>
      <c r="AH121" s="128"/>
      <c r="AI121" s="111" t="s">
        <v>10</v>
      </c>
      <c r="AJ121" s="111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3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  <c r="CC121" s="22"/>
      <c r="CD121" s="22"/>
      <c r="CE121" s="22"/>
      <c r="CF121" s="22"/>
      <c r="CG121" s="22"/>
      <c r="CH121" s="22"/>
      <c r="CI121" s="22"/>
      <c r="CJ121" s="22"/>
      <c r="CK121" s="22"/>
      <c r="CL121" s="22"/>
      <c r="CM121" s="22"/>
      <c r="CN121" s="22"/>
      <c r="CO121" s="22"/>
      <c r="CP121" s="22"/>
      <c r="CQ121" s="22"/>
      <c r="CR121" s="22"/>
      <c r="CS121" s="22"/>
      <c r="CT121" s="22"/>
      <c r="CU121" s="22"/>
      <c r="CV121" s="22"/>
      <c r="CW121" s="22"/>
      <c r="CX121" s="22"/>
      <c r="CY121" s="22"/>
      <c r="CZ121" s="22"/>
      <c r="DA121" s="22"/>
      <c r="DB121" s="22"/>
      <c r="DC121" s="22"/>
      <c r="DD121" s="22"/>
      <c r="DE121" s="22"/>
      <c r="DF121" s="22"/>
      <c r="DG121" s="22"/>
      <c r="DH121" s="22"/>
      <c r="DI121" s="22"/>
      <c r="DJ121" s="22"/>
      <c r="DK121" s="22"/>
      <c r="DL121" s="22"/>
      <c r="DM121" s="22"/>
      <c r="DN121" s="22"/>
      <c r="DO121" s="22"/>
      <c r="DP121" s="22"/>
      <c r="DQ121" s="22"/>
      <c r="DR121" s="22"/>
      <c r="DS121" s="22"/>
      <c r="DT121" s="22"/>
      <c r="DU121" s="22"/>
      <c r="DV121" s="22"/>
      <c r="DW121" s="22"/>
      <c r="DX121" s="22"/>
      <c r="DY121" s="22"/>
      <c r="DZ121" s="22"/>
      <c r="EA121" s="22"/>
      <c r="EB121" s="22"/>
      <c r="EC121" s="22"/>
      <c r="ED121" s="22"/>
      <c r="EE121" s="22"/>
      <c r="EF121" s="22"/>
      <c r="EG121" s="22"/>
      <c r="EH121" s="22"/>
      <c r="EI121" s="22"/>
      <c r="EJ121" s="22"/>
      <c r="EK121" s="22"/>
      <c r="EL121" s="22"/>
      <c r="EM121" s="22"/>
      <c r="EN121" s="22"/>
      <c r="EO121" s="22"/>
      <c r="EP121" s="22"/>
      <c r="EQ121" s="22"/>
      <c r="ER121" s="22"/>
      <c r="ES121" s="22"/>
      <c r="ET121" s="22"/>
      <c r="EU121" s="22"/>
      <c r="EV121" s="22"/>
      <c r="EW121" s="22"/>
      <c r="EX121" s="22"/>
      <c r="EY121" s="22"/>
      <c r="EZ121" s="22"/>
      <c r="FA121" s="22"/>
      <c r="FB121" s="22"/>
      <c r="FC121" s="22"/>
      <c r="FD121" s="22"/>
      <c r="FE121" s="22"/>
      <c r="FF121" s="22"/>
      <c r="FG121" s="22"/>
      <c r="FH121" s="22"/>
      <c r="FI121" s="22"/>
      <c r="FJ121" s="22"/>
      <c r="FK121" s="22"/>
      <c r="FL121" s="22"/>
      <c r="FM121" s="22"/>
      <c r="FN121" s="22"/>
      <c r="FO121" s="22"/>
      <c r="FP121" s="22"/>
      <c r="FQ121" s="22"/>
      <c r="FR121" s="22"/>
      <c r="FS121" s="22"/>
      <c r="FT121" s="22"/>
      <c r="FU121" s="22"/>
      <c r="FV121" s="22"/>
      <c r="FW121" s="22"/>
      <c r="FX121" s="22"/>
      <c r="FY121" s="22"/>
      <c r="FZ121" s="22"/>
      <c r="GA121" s="22"/>
      <c r="GB121" s="22"/>
      <c r="GC121" s="22"/>
      <c r="GD121" s="22"/>
      <c r="GE121" s="22"/>
      <c r="GF121" s="22"/>
      <c r="GG121" s="22"/>
      <c r="GH121" s="22"/>
      <c r="GI121" s="22"/>
      <c r="GJ121" s="22"/>
      <c r="GK121" s="22"/>
    </row>
    <row r="122" spans="1:193" ht="13.5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111"/>
      <c r="T122" s="111"/>
      <c r="U122" s="111"/>
      <c r="V122" s="22"/>
      <c r="W122" s="22"/>
      <c r="X122" s="22"/>
      <c r="Y122" s="22"/>
      <c r="Z122" s="111"/>
      <c r="AA122" s="111"/>
      <c r="AB122" s="22"/>
      <c r="AC122" s="22"/>
      <c r="AD122" s="22"/>
      <c r="AE122" s="22"/>
      <c r="AF122" s="22"/>
      <c r="AG122" s="22"/>
      <c r="AH122" s="22"/>
      <c r="AI122" s="111"/>
      <c r="AJ122" s="111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3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  <c r="CC122" s="22"/>
      <c r="CD122" s="22"/>
      <c r="CE122" s="22"/>
      <c r="CF122" s="22"/>
      <c r="CG122" s="22"/>
      <c r="CH122" s="22"/>
      <c r="CI122" s="22"/>
      <c r="CJ122" s="22"/>
      <c r="CK122" s="22"/>
      <c r="CL122" s="22"/>
      <c r="CM122" s="22"/>
      <c r="CN122" s="22"/>
      <c r="CO122" s="22"/>
      <c r="CP122" s="22"/>
      <c r="CQ122" s="22"/>
      <c r="CR122" s="22"/>
      <c r="CS122" s="22"/>
      <c r="CT122" s="22"/>
      <c r="CU122" s="22"/>
      <c r="CV122" s="22"/>
      <c r="CW122" s="22"/>
      <c r="CX122" s="22"/>
      <c r="CY122" s="22"/>
      <c r="CZ122" s="22"/>
      <c r="DA122" s="22"/>
      <c r="DB122" s="22"/>
      <c r="DC122" s="22"/>
      <c r="DD122" s="22"/>
      <c r="DE122" s="22"/>
      <c r="DF122" s="22"/>
      <c r="DG122" s="22"/>
      <c r="DH122" s="22"/>
      <c r="DI122" s="22"/>
      <c r="DJ122" s="22"/>
      <c r="DK122" s="22"/>
      <c r="DL122" s="22"/>
      <c r="DM122" s="22"/>
      <c r="DN122" s="22"/>
      <c r="DO122" s="22"/>
      <c r="DP122" s="22"/>
      <c r="DQ122" s="22"/>
      <c r="DR122" s="22"/>
      <c r="DS122" s="22"/>
      <c r="DT122" s="22"/>
      <c r="DU122" s="22"/>
      <c r="DV122" s="22"/>
      <c r="DW122" s="22"/>
      <c r="DX122" s="22"/>
      <c r="DY122" s="22"/>
      <c r="DZ122" s="22"/>
      <c r="EA122" s="22"/>
      <c r="EB122" s="22"/>
      <c r="EC122" s="22"/>
      <c r="ED122" s="22"/>
      <c r="EE122" s="22"/>
      <c r="EF122" s="22"/>
      <c r="EG122" s="22"/>
      <c r="EH122" s="22"/>
      <c r="EI122" s="22"/>
      <c r="EJ122" s="22"/>
      <c r="EK122" s="22"/>
      <c r="EL122" s="22"/>
      <c r="EM122" s="22"/>
      <c r="EN122" s="22"/>
      <c r="EO122" s="22"/>
      <c r="EP122" s="22"/>
      <c r="EQ122" s="22"/>
      <c r="ER122" s="22"/>
      <c r="ES122" s="22"/>
      <c r="ET122" s="22"/>
      <c r="EU122" s="22"/>
      <c r="EV122" s="22"/>
      <c r="EW122" s="22"/>
      <c r="EX122" s="22"/>
      <c r="EY122" s="22"/>
      <c r="EZ122" s="22"/>
      <c r="FA122" s="22"/>
      <c r="FB122" s="22"/>
      <c r="FC122" s="22"/>
      <c r="FD122" s="22"/>
      <c r="FE122" s="22"/>
      <c r="FF122" s="22"/>
      <c r="FG122" s="22"/>
      <c r="FH122" s="22"/>
      <c r="FI122" s="22"/>
      <c r="FJ122" s="22"/>
      <c r="FK122" s="22"/>
      <c r="FL122" s="22"/>
      <c r="FM122" s="22"/>
      <c r="FN122" s="22"/>
      <c r="FO122" s="22"/>
      <c r="FP122" s="22"/>
      <c r="FQ122" s="22"/>
      <c r="FR122" s="22"/>
      <c r="FS122" s="22"/>
      <c r="FT122" s="22"/>
      <c r="FU122" s="22"/>
      <c r="FV122" s="22"/>
      <c r="FW122" s="22"/>
      <c r="FX122" s="22"/>
      <c r="FY122" s="22"/>
      <c r="FZ122" s="22"/>
      <c r="GA122" s="22"/>
      <c r="GB122" s="22"/>
      <c r="GC122" s="22"/>
      <c r="GD122" s="22"/>
      <c r="GE122" s="22"/>
      <c r="GF122" s="22"/>
      <c r="GG122" s="22"/>
      <c r="GH122" s="22"/>
      <c r="GI122" s="22"/>
      <c r="GJ122" s="22"/>
      <c r="GK122" s="22"/>
    </row>
    <row r="123" spans="1:193" ht="13.5">
      <c r="A123" s="22"/>
      <c r="B123" s="22"/>
      <c r="C123" s="22"/>
      <c r="D123" s="22"/>
      <c r="E123" s="45"/>
      <c r="F123" s="45"/>
      <c r="G123" s="45"/>
      <c r="H123" s="119" t="s">
        <v>114</v>
      </c>
      <c r="I123" s="119"/>
      <c r="J123" s="119"/>
      <c r="K123" s="119"/>
      <c r="L123" s="119"/>
      <c r="M123" s="119"/>
      <c r="N123" s="45"/>
      <c r="O123" s="45"/>
      <c r="P123" s="45"/>
      <c r="Q123" s="45"/>
      <c r="R123" s="45"/>
      <c r="S123" s="207">
        <v>64</v>
      </c>
      <c r="T123" s="207"/>
      <c r="U123" s="207"/>
      <c r="V123" s="45" t="s">
        <v>115</v>
      </c>
      <c r="W123" s="45"/>
      <c r="X123" s="110" t="s">
        <v>17</v>
      </c>
      <c r="Y123" s="110"/>
      <c r="Z123" s="208">
        <v>7</v>
      </c>
      <c r="AA123" s="208"/>
      <c r="AB123" s="119" t="s">
        <v>25</v>
      </c>
      <c r="AC123" s="119"/>
      <c r="AD123" s="45"/>
      <c r="AE123" s="132">
        <f>ROUND($S$123*$Z$123,2)</f>
        <v>448</v>
      </c>
      <c r="AF123" s="132"/>
      <c r="AG123" s="132"/>
      <c r="AH123" s="133"/>
      <c r="AI123" s="119" t="s">
        <v>10</v>
      </c>
      <c r="AJ123" s="119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3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  <c r="CA123" s="22"/>
      <c r="CB123" s="22"/>
      <c r="CC123" s="22"/>
      <c r="CD123" s="22"/>
      <c r="CE123" s="22"/>
      <c r="CF123" s="22"/>
      <c r="CG123" s="22"/>
      <c r="CH123" s="22"/>
      <c r="CI123" s="22"/>
      <c r="CJ123" s="22"/>
      <c r="CK123" s="22"/>
      <c r="CL123" s="22"/>
      <c r="CM123" s="22"/>
      <c r="CN123" s="22"/>
      <c r="CO123" s="22"/>
      <c r="CP123" s="22"/>
      <c r="CQ123" s="22"/>
      <c r="CR123" s="22"/>
      <c r="CS123" s="22"/>
      <c r="CT123" s="22"/>
      <c r="CU123" s="22"/>
      <c r="CV123" s="22"/>
      <c r="CW123" s="22"/>
      <c r="CX123" s="22"/>
      <c r="CY123" s="22"/>
      <c r="CZ123" s="22"/>
      <c r="DA123" s="22"/>
      <c r="DB123" s="22"/>
      <c r="DC123" s="22"/>
      <c r="DD123" s="22"/>
      <c r="DE123" s="22"/>
      <c r="DF123" s="22"/>
      <c r="DG123" s="22"/>
      <c r="DH123" s="22"/>
      <c r="DI123" s="22"/>
      <c r="DJ123" s="22"/>
      <c r="DK123" s="22"/>
      <c r="DL123" s="22"/>
      <c r="DM123" s="22"/>
      <c r="DN123" s="22"/>
      <c r="DO123" s="22"/>
      <c r="DP123" s="22"/>
      <c r="DQ123" s="22"/>
      <c r="DR123" s="22"/>
      <c r="DS123" s="22"/>
      <c r="DT123" s="22"/>
      <c r="DU123" s="22"/>
      <c r="DV123" s="22"/>
      <c r="DW123" s="22"/>
      <c r="DX123" s="22"/>
      <c r="DY123" s="22"/>
      <c r="DZ123" s="22"/>
      <c r="EA123" s="22"/>
      <c r="EB123" s="22"/>
      <c r="EC123" s="22"/>
      <c r="ED123" s="22"/>
      <c r="EE123" s="22"/>
      <c r="EF123" s="22"/>
      <c r="EG123" s="22"/>
      <c r="EH123" s="22"/>
      <c r="EI123" s="22"/>
      <c r="EJ123" s="22"/>
      <c r="EK123" s="22"/>
      <c r="EL123" s="22"/>
      <c r="EM123" s="22"/>
      <c r="EN123" s="22"/>
      <c r="EO123" s="22"/>
      <c r="EP123" s="22"/>
      <c r="EQ123" s="22"/>
      <c r="ER123" s="22"/>
      <c r="ES123" s="22"/>
      <c r="ET123" s="22"/>
      <c r="EU123" s="22"/>
      <c r="EV123" s="22"/>
      <c r="EW123" s="22"/>
      <c r="EX123" s="22"/>
      <c r="EY123" s="22"/>
      <c r="EZ123" s="22"/>
      <c r="FA123" s="22"/>
      <c r="FB123" s="22"/>
      <c r="FC123" s="22"/>
      <c r="FD123" s="22"/>
      <c r="FE123" s="22"/>
      <c r="FF123" s="22"/>
      <c r="FG123" s="22"/>
      <c r="FH123" s="22"/>
      <c r="FI123" s="22"/>
      <c r="FJ123" s="22"/>
      <c r="FK123" s="22"/>
      <c r="FL123" s="22"/>
      <c r="FM123" s="22"/>
      <c r="FN123" s="22"/>
      <c r="FO123" s="22"/>
      <c r="FP123" s="22"/>
      <c r="FQ123" s="22"/>
      <c r="FR123" s="22"/>
      <c r="FS123" s="22"/>
      <c r="FT123" s="22"/>
      <c r="FU123" s="22"/>
      <c r="FV123" s="22"/>
      <c r="FW123" s="22"/>
      <c r="FX123" s="22"/>
      <c r="FY123" s="22"/>
      <c r="FZ123" s="22"/>
      <c r="GA123" s="22"/>
      <c r="GB123" s="22"/>
      <c r="GC123" s="22"/>
      <c r="GD123" s="22"/>
      <c r="GE123" s="22"/>
      <c r="GF123" s="22"/>
      <c r="GG123" s="22"/>
      <c r="GH123" s="22"/>
      <c r="GI123" s="22"/>
      <c r="GJ123" s="22"/>
      <c r="GK123" s="22"/>
    </row>
    <row r="124" spans="1:193" ht="13.5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3"/>
      <c r="Z124" s="22"/>
      <c r="AA124" s="22"/>
      <c r="AB124" s="211" t="s">
        <v>25</v>
      </c>
      <c r="AC124" s="211"/>
      <c r="AD124" s="213">
        <f>ROUND($AE$119+$AD$121+$AE$123,0)</f>
        <v>3272</v>
      </c>
      <c r="AE124" s="214"/>
      <c r="AF124" s="214"/>
      <c r="AG124" s="214"/>
      <c r="AH124" s="214"/>
      <c r="AI124" s="211" t="s">
        <v>10</v>
      </c>
      <c r="AJ124" s="211"/>
      <c r="AK124" s="50"/>
      <c r="AL124" s="50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3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  <c r="BS124" s="22"/>
      <c r="BT124" s="22"/>
      <c r="BU124" s="22"/>
      <c r="BV124" s="22"/>
      <c r="BW124" s="22"/>
      <c r="BX124" s="22"/>
      <c r="BY124" s="22"/>
      <c r="BZ124" s="22"/>
      <c r="CA124" s="22"/>
      <c r="CB124" s="22"/>
      <c r="CC124" s="22"/>
      <c r="CD124" s="22"/>
      <c r="CE124" s="22"/>
      <c r="CF124" s="22"/>
      <c r="CG124" s="22"/>
      <c r="CH124" s="22"/>
      <c r="CI124" s="22"/>
      <c r="CJ124" s="22"/>
      <c r="CK124" s="22"/>
      <c r="CL124" s="22"/>
      <c r="CM124" s="22"/>
      <c r="CN124" s="22"/>
      <c r="CO124" s="22"/>
      <c r="CP124" s="22"/>
      <c r="CQ124" s="22"/>
      <c r="CR124" s="22"/>
      <c r="CS124" s="22"/>
      <c r="CT124" s="22"/>
      <c r="CU124" s="22"/>
      <c r="CV124" s="22"/>
      <c r="CW124" s="22"/>
      <c r="CX124" s="22"/>
      <c r="CY124" s="22"/>
      <c r="CZ124" s="22"/>
      <c r="DA124" s="22"/>
      <c r="DB124" s="22"/>
      <c r="DC124" s="22"/>
      <c r="DD124" s="22"/>
      <c r="DE124" s="22"/>
      <c r="DF124" s="22"/>
      <c r="DG124" s="22"/>
      <c r="DH124" s="22"/>
      <c r="DI124" s="22"/>
      <c r="DJ124" s="22"/>
      <c r="DK124" s="22"/>
      <c r="DL124" s="22"/>
      <c r="DM124" s="22"/>
      <c r="DN124" s="22"/>
      <c r="DO124" s="22"/>
      <c r="DP124" s="22"/>
      <c r="DQ124" s="22"/>
      <c r="DR124" s="22"/>
      <c r="DS124" s="22"/>
      <c r="DT124" s="22"/>
      <c r="DU124" s="22"/>
      <c r="DV124" s="22"/>
      <c r="DW124" s="22"/>
      <c r="DX124" s="22"/>
      <c r="DY124" s="22"/>
      <c r="DZ124" s="22"/>
      <c r="EA124" s="22"/>
      <c r="EB124" s="22"/>
      <c r="EC124" s="22"/>
      <c r="ED124" s="22"/>
      <c r="EE124" s="22"/>
      <c r="EF124" s="22"/>
      <c r="EG124" s="22"/>
      <c r="EH124" s="22"/>
      <c r="EI124" s="22"/>
      <c r="EJ124" s="22"/>
      <c r="EK124" s="22"/>
      <c r="EL124" s="22"/>
      <c r="EM124" s="22"/>
      <c r="EN124" s="22"/>
      <c r="EO124" s="22"/>
      <c r="EP124" s="22"/>
      <c r="EQ124" s="22"/>
      <c r="ER124" s="22"/>
      <c r="ES124" s="22"/>
      <c r="ET124" s="22"/>
      <c r="EU124" s="22"/>
      <c r="EV124" s="22"/>
      <c r="EW124" s="22"/>
      <c r="EX124" s="22"/>
      <c r="EY124" s="22"/>
      <c r="EZ124" s="22"/>
      <c r="FA124" s="22"/>
      <c r="FB124" s="22"/>
      <c r="FC124" s="22"/>
      <c r="FD124" s="22"/>
      <c r="FE124" s="22"/>
      <c r="FF124" s="22"/>
      <c r="FG124" s="22"/>
      <c r="FH124" s="22"/>
      <c r="FI124" s="22"/>
      <c r="FJ124" s="22"/>
      <c r="FK124" s="22"/>
      <c r="FL124" s="22"/>
      <c r="FM124" s="22"/>
      <c r="FN124" s="22"/>
      <c r="FO124" s="22"/>
      <c r="FP124" s="22"/>
      <c r="FQ124" s="22"/>
      <c r="FR124" s="22"/>
      <c r="FS124" s="22"/>
      <c r="FT124" s="22"/>
      <c r="FU124" s="22"/>
      <c r="FV124" s="22"/>
      <c r="FW124" s="22"/>
      <c r="FX124" s="22"/>
      <c r="FY124" s="22"/>
      <c r="FZ124" s="22"/>
      <c r="GA124" s="22"/>
      <c r="GB124" s="22"/>
      <c r="GC124" s="22"/>
      <c r="GD124" s="22"/>
      <c r="GE124" s="22"/>
      <c r="GF124" s="22"/>
      <c r="GG124" s="22"/>
      <c r="GH124" s="22"/>
      <c r="GI124" s="22"/>
      <c r="GJ124" s="22"/>
      <c r="GK124" s="22"/>
    </row>
    <row r="125" spans="1:193" ht="13.5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3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  <c r="BT125" s="22"/>
      <c r="BU125" s="22"/>
      <c r="BV125" s="22"/>
      <c r="BW125" s="22"/>
      <c r="BX125" s="22"/>
      <c r="BY125" s="22"/>
      <c r="BZ125" s="22"/>
      <c r="CA125" s="22"/>
      <c r="CB125" s="22"/>
      <c r="CC125" s="22"/>
      <c r="CD125" s="22"/>
      <c r="CE125" s="22"/>
      <c r="CF125" s="22"/>
      <c r="CG125" s="22"/>
      <c r="CH125" s="22"/>
      <c r="CI125" s="22"/>
      <c r="CJ125" s="22"/>
      <c r="CK125" s="22"/>
      <c r="CL125" s="22"/>
      <c r="CM125" s="22"/>
      <c r="CN125" s="22"/>
      <c r="CO125" s="22"/>
      <c r="CP125" s="22"/>
      <c r="CQ125" s="22"/>
      <c r="CR125" s="22"/>
      <c r="CS125" s="22"/>
      <c r="CT125" s="22"/>
      <c r="CU125" s="22"/>
      <c r="CV125" s="22"/>
      <c r="CW125" s="22"/>
      <c r="CX125" s="22"/>
      <c r="CY125" s="22"/>
      <c r="CZ125" s="22"/>
      <c r="DA125" s="22"/>
      <c r="DB125" s="22"/>
      <c r="DC125" s="22"/>
      <c r="DD125" s="22"/>
      <c r="DE125" s="22"/>
      <c r="DF125" s="22"/>
      <c r="DG125" s="22"/>
      <c r="DH125" s="22"/>
      <c r="DI125" s="22"/>
      <c r="DJ125" s="22"/>
      <c r="DK125" s="22"/>
      <c r="DL125" s="22"/>
      <c r="DM125" s="22"/>
      <c r="DN125" s="22"/>
      <c r="DO125" s="22"/>
      <c r="DP125" s="22"/>
      <c r="DQ125" s="22"/>
      <c r="DR125" s="22"/>
      <c r="DS125" s="22"/>
      <c r="DT125" s="22"/>
      <c r="DU125" s="22"/>
      <c r="DV125" s="22"/>
      <c r="DW125" s="22"/>
      <c r="DX125" s="22"/>
      <c r="DY125" s="22"/>
      <c r="DZ125" s="22"/>
      <c r="EA125" s="22"/>
      <c r="EB125" s="22"/>
      <c r="EC125" s="22"/>
      <c r="ED125" s="22"/>
      <c r="EE125" s="22"/>
      <c r="EF125" s="22"/>
      <c r="EG125" s="22"/>
      <c r="EH125" s="22"/>
      <c r="EI125" s="22"/>
      <c r="EJ125" s="22"/>
      <c r="EK125" s="22"/>
      <c r="EL125" s="22"/>
      <c r="EM125" s="22"/>
      <c r="EN125" s="22"/>
      <c r="EO125" s="22"/>
      <c r="EP125" s="22"/>
      <c r="EQ125" s="22"/>
      <c r="ER125" s="22"/>
      <c r="ES125" s="22"/>
      <c r="ET125" s="22"/>
      <c r="EU125" s="22"/>
      <c r="EV125" s="22"/>
      <c r="EW125" s="22"/>
      <c r="EX125" s="22"/>
      <c r="EY125" s="22"/>
      <c r="EZ125" s="22"/>
      <c r="FA125" s="22"/>
      <c r="FB125" s="22"/>
      <c r="FC125" s="22"/>
      <c r="FD125" s="22"/>
      <c r="FE125" s="22"/>
      <c r="FF125" s="22"/>
      <c r="FG125" s="22"/>
      <c r="FH125" s="22"/>
      <c r="FI125" s="22"/>
      <c r="FJ125" s="22"/>
      <c r="FK125" s="22"/>
      <c r="FL125" s="22"/>
      <c r="FM125" s="22"/>
      <c r="FN125" s="22"/>
      <c r="FO125" s="22"/>
      <c r="FP125" s="22"/>
      <c r="FQ125" s="22"/>
      <c r="FR125" s="22"/>
      <c r="FS125" s="22"/>
      <c r="FT125" s="22"/>
      <c r="FU125" s="22"/>
      <c r="FV125" s="22"/>
      <c r="FW125" s="22"/>
      <c r="FX125" s="22"/>
      <c r="FY125" s="22"/>
      <c r="FZ125" s="22"/>
      <c r="GA125" s="22"/>
      <c r="GB125" s="22"/>
      <c r="GC125" s="22"/>
      <c r="GD125" s="22"/>
      <c r="GE125" s="22"/>
      <c r="GF125" s="22"/>
      <c r="GG125" s="22"/>
      <c r="GH125" s="22"/>
      <c r="GI125" s="22"/>
      <c r="GJ125" s="22"/>
      <c r="GK125" s="22"/>
    </row>
    <row r="126" spans="1:193" ht="13.5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3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  <c r="BS126" s="22"/>
      <c r="BT126" s="22"/>
      <c r="BU126" s="22"/>
      <c r="BV126" s="22"/>
      <c r="BW126" s="22"/>
      <c r="BX126" s="22"/>
      <c r="BY126" s="22"/>
      <c r="BZ126" s="22"/>
      <c r="CA126" s="22"/>
      <c r="CB126" s="22"/>
      <c r="CC126" s="22"/>
      <c r="CD126" s="22"/>
      <c r="CE126" s="22"/>
      <c r="CF126" s="22"/>
      <c r="CG126" s="22"/>
      <c r="CH126" s="22"/>
      <c r="CI126" s="22"/>
      <c r="CJ126" s="22"/>
      <c r="CK126" s="22"/>
      <c r="CL126" s="22"/>
      <c r="CM126" s="22"/>
      <c r="CN126" s="22"/>
      <c r="CO126" s="22"/>
      <c r="CP126" s="22"/>
      <c r="CQ126" s="22"/>
      <c r="CR126" s="22"/>
      <c r="CS126" s="22"/>
      <c r="CT126" s="22"/>
      <c r="CU126" s="22"/>
      <c r="CV126" s="22"/>
      <c r="CW126" s="22"/>
      <c r="CX126" s="22"/>
      <c r="CY126" s="22"/>
      <c r="CZ126" s="22"/>
      <c r="DA126" s="22"/>
      <c r="DB126" s="22"/>
      <c r="DC126" s="22"/>
      <c r="DD126" s="22"/>
      <c r="DE126" s="22"/>
      <c r="DF126" s="22"/>
      <c r="DG126" s="22"/>
      <c r="DH126" s="22"/>
      <c r="DI126" s="22"/>
      <c r="DJ126" s="22"/>
      <c r="DK126" s="22"/>
      <c r="DL126" s="22"/>
      <c r="DM126" s="22"/>
      <c r="DN126" s="22"/>
      <c r="DO126" s="22"/>
      <c r="DP126" s="22"/>
      <c r="DQ126" s="22"/>
      <c r="DR126" s="22"/>
      <c r="DS126" s="22"/>
      <c r="DT126" s="22"/>
      <c r="DU126" s="22"/>
      <c r="DV126" s="22"/>
      <c r="DW126" s="22"/>
      <c r="DX126" s="22"/>
      <c r="DY126" s="22"/>
      <c r="DZ126" s="22"/>
      <c r="EA126" s="22"/>
      <c r="EB126" s="22"/>
      <c r="EC126" s="22"/>
      <c r="ED126" s="22"/>
      <c r="EE126" s="22"/>
      <c r="EF126" s="22"/>
      <c r="EG126" s="22"/>
      <c r="EH126" s="22"/>
      <c r="EI126" s="22"/>
      <c r="EJ126" s="22"/>
      <c r="EK126" s="22"/>
      <c r="EL126" s="22"/>
      <c r="EM126" s="22"/>
      <c r="EN126" s="22"/>
      <c r="EO126" s="22"/>
      <c r="EP126" s="22"/>
      <c r="EQ126" s="22"/>
      <c r="ER126" s="22"/>
      <c r="ES126" s="22"/>
      <c r="ET126" s="22"/>
      <c r="EU126" s="22"/>
      <c r="EV126" s="22"/>
      <c r="EW126" s="22"/>
      <c r="EX126" s="22"/>
      <c r="EY126" s="22"/>
      <c r="EZ126" s="22"/>
      <c r="FA126" s="22"/>
      <c r="FB126" s="22"/>
      <c r="FC126" s="22"/>
      <c r="FD126" s="22"/>
      <c r="FE126" s="22"/>
      <c r="FF126" s="22"/>
      <c r="FG126" s="22"/>
      <c r="FH126" s="22"/>
      <c r="FI126" s="22"/>
      <c r="FJ126" s="22"/>
      <c r="FK126" s="22"/>
      <c r="FL126" s="22"/>
      <c r="FM126" s="22"/>
      <c r="FN126" s="22"/>
      <c r="FO126" s="22"/>
      <c r="FP126" s="22"/>
      <c r="FQ126" s="22"/>
      <c r="FR126" s="22"/>
      <c r="FS126" s="22"/>
      <c r="FT126" s="22"/>
      <c r="FU126" s="22"/>
      <c r="FV126" s="22"/>
      <c r="FW126" s="22"/>
      <c r="FX126" s="22"/>
      <c r="FY126" s="22"/>
      <c r="FZ126" s="22"/>
      <c r="GA126" s="22"/>
      <c r="GB126" s="22"/>
      <c r="GC126" s="22"/>
      <c r="GD126" s="22"/>
      <c r="GE126" s="22"/>
      <c r="GF126" s="22"/>
      <c r="GG126" s="22"/>
      <c r="GH126" s="22"/>
      <c r="GI126" s="22"/>
      <c r="GJ126" s="22"/>
      <c r="GK126" s="22"/>
    </row>
    <row r="127" spans="1:193" ht="13.5">
      <c r="A127" s="22"/>
      <c r="B127" s="22"/>
      <c r="C127" s="22"/>
      <c r="D127" s="22"/>
      <c r="E127" s="22" t="s">
        <v>2</v>
      </c>
      <c r="F127" s="22"/>
      <c r="G127" s="22"/>
      <c r="H127" s="22"/>
      <c r="I127" s="22"/>
      <c r="J127" s="22" t="s">
        <v>119</v>
      </c>
      <c r="K127" s="22"/>
      <c r="L127" s="22"/>
      <c r="M127" s="22"/>
      <c r="N127" s="22"/>
      <c r="O127" s="22"/>
      <c r="P127" s="22"/>
      <c r="Q127" s="152">
        <f>+$V$99</f>
        <v>1050</v>
      </c>
      <c r="R127" s="152"/>
      <c r="S127" s="152"/>
      <c r="T127" s="152"/>
      <c r="U127" s="22"/>
      <c r="V127" s="157" t="s">
        <v>17</v>
      </c>
      <c r="W127" s="157"/>
      <c r="X127" s="111">
        <v>1.5</v>
      </c>
      <c r="Y127" s="111"/>
      <c r="Z127" s="111"/>
      <c r="AA127" s="111"/>
      <c r="AB127" s="111" t="s">
        <v>25</v>
      </c>
      <c r="AC127" s="111"/>
      <c r="AD127" s="212">
        <f>ROUND($Q$127*$X$127,0)</f>
        <v>1575</v>
      </c>
      <c r="AE127" s="212"/>
      <c r="AF127" s="212"/>
      <c r="AG127" s="212"/>
      <c r="AH127" s="212"/>
      <c r="AI127" s="111" t="s">
        <v>10</v>
      </c>
      <c r="AJ127" s="111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3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2"/>
      <c r="BW127" s="22"/>
      <c r="BX127" s="22"/>
      <c r="BY127" s="22"/>
      <c r="BZ127" s="22"/>
      <c r="CA127" s="22"/>
      <c r="CB127" s="22"/>
      <c r="CC127" s="22"/>
      <c r="CD127" s="22"/>
      <c r="CE127" s="22"/>
      <c r="CF127" s="22"/>
      <c r="CG127" s="22"/>
      <c r="CH127" s="22"/>
      <c r="CI127" s="22"/>
      <c r="CJ127" s="22"/>
      <c r="CK127" s="22"/>
      <c r="CL127" s="22"/>
      <c r="CM127" s="22"/>
      <c r="CN127" s="22"/>
      <c r="CO127" s="22"/>
      <c r="CP127" s="22"/>
      <c r="CQ127" s="22"/>
      <c r="CR127" s="22"/>
      <c r="CS127" s="22"/>
      <c r="CT127" s="22"/>
      <c r="CU127" s="22"/>
      <c r="CV127" s="22"/>
      <c r="CW127" s="22"/>
      <c r="CX127" s="22"/>
      <c r="CY127" s="22"/>
      <c r="CZ127" s="22"/>
      <c r="DA127" s="22"/>
      <c r="DB127" s="22"/>
      <c r="DC127" s="22"/>
      <c r="DD127" s="22"/>
      <c r="DE127" s="22"/>
      <c r="DF127" s="22"/>
      <c r="DG127" s="22"/>
      <c r="DH127" s="22"/>
      <c r="DI127" s="22"/>
      <c r="DJ127" s="22"/>
      <c r="DK127" s="22"/>
      <c r="DL127" s="22"/>
      <c r="DM127" s="22"/>
      <c r="DN127" s="22"/>
      <c r="DO127" s="22"/>
      <c r="DP127" s="22"/>
      <c r="DQ127" s="22"/>
      <c r="DR127" s="22"/>
      <c r="DS127" s="22"/>
      <c r="DT127" s="22"/>
      <c r="DU127" s="22"/>
      <c r="DV127" s="22"/>
      <c r="DW127" s="22"/>
      <c r="DX127" s="22"/>
      <c r="DY127" s="22"/>
      <c r="DZ127" s="22"/>
      <c r="EA127" s="22"/>
      <c r="EB127" s="22"/>
      <c r="EC127" s="22"/>
      <c r="ED127" s="22"/>
      <c r="EE127" s="22"/>
      <c r="EF127" s="22"/>
      <c r="EG127" s="22"/>
      <c r="EH127" s="22"/>
      <c r="EI127" s="22"/>
      <c r="EJ127" s="22"/>
      <c r="EK127" s="22"/>
      <c r="EL127" s="22"/>
      <c r="EM127" s="22"/>
      <c r="EN127" s="22"/>
      <c r="EO127" s="22"/>
      <c r="EP127" s="22"/>
      <c r="EQ127" s="22"/>
      <c r="ER127" s="22"/>
      <c r="ES127" s="22"/>
      <c r="ET127" s="22"/>
      <c r="EU127" s="22"/>
      <c r="EV127" s="22"/>
      <c r="EW127" s="22"/>
      <c r="EX127" s="22"/>
      <c r="EY127" s="22"/>
      <c r="EZ127" s="22"/>
      <c r="FA127" s="22"/>
      <c r="FB127" s="22"/>
      <c r="FC127" s="22"/>
      <c r="FD127" s="22"/>
      <c r="FE127" s="22"/>
      <c r="FF127" s="22"/>
      <c r="FG127" s="22"/>
      <c r="FH127" s="22"/>
      <c r="FI127" s="22"/>
      <c r="FJ127" s="22"/>
      <c r="FK127" s="22"/>
      <c r="FL127" s="22"/>
      <c r="FM127" s="22"/>
      <c r="FN127" s="22"/>
      <c r="FO127" s="22"/>
      <c r="FP127" s="22"/>
      <c r="FQ127" s="22"/>
      <c r="FR127" s="22"/>
      <c r="FS127" s="22"/>
      <c r="FT127" s="22"/>
      <c r="FU127" s="22"/>
      <c r="FV127" s="22"/>
      <c r="FW127" s="22"/>
      <c r="FX127" s="22"/>
      <c r="FY127" s="22"/>
      <c r="FZ127" s="22"/>
      <c r="GA127" s="22"/>
      <c r="GB127" s="22"/>
      <c r="GC127" s="22"/>
      <c r="GD127" s="22"/>
      <c r="GE127" s="22"/>
      <c r="GF127" s="22"/>
      <c r="GG127" s="22"/>
      <c r="GH127" s="22"/>
      <c r="GI127" s="22"/>
      <c r="GJ127" s="22"/>
      <c r="GK127" s="22"/>
    </row>
    <row r="128" spans="1:193" ht="13.5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3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  <c r="BW128" s="22"/>
      <c r="BX128" s="22"/>
      <c r="BY128" s="22"/>
      <c r="BZ128" s="22"/>
      <c r="CA128" s="22"/>
      <c r="CB128" s="22"/>
      <c r="CC128" s="22"/>
      <c r="CD128" s="22"/>
      <c r="CE128" s="22"/>
      <c r="CF128" s="22"/>
      <c r="CG128" s="22"/>
      <c r="CH128" s="22"/>
      <c r="CI128" s="22"/>
      <c r="CJ128" s="22"/>
      <c r="CK128" s="22"/>
      <c r="CL128" s="22"/>
      <c r="CM128" s="22"/>
      <c r="CN128" s="22"/>
      <c r="CO128" s="22"/>
      <c r="CP128" s="22"/>
      <c r="CQ128" s="22"/>
      <c r="CR128" s="22"/>
      <c r="CS128" s="22"/>
      <c r="CT128" s="22"/>
      <c r="CU128" s="22"/>
      <c r="CV128" s="22"/>
      <c r="CW128" s="22"/>
      <c r="CX128" s="22"/>
      <c r="CY128" s="22"/>
      <c r="CZ128" s="22"/>
      <c r="DA128" s="22"/>
      <c r="DB128" s="22"/>
      <c r="DC128" s="22"/>
      <c r="DD128" s="22"/>
      <c r="DE128" s="22"/>
      <c r="DF128" s="22"/>
      <c r="DG128" s="22"/>
      <c r="DH128" s="22"/>
      <c r="DI128" s="22"/>
      <c r="DJ128" s="22"/>
      <c r="DK128" s="22"/>
      <c r="DL128" s="22"/>
      <c r="DM128" s="22"/>
      <c r="DN128" s="22"/>
      <c r="DO128" s="22"/>
      <c r="DP128" s="22"/>
      <c r="DQ128" s="22"/>
      <c r="DR128" s="22"/>
      <c r="DS128" s="22"/>
      <c r="DT128" s="22"/>
      <c r="DU128" s="22"/>
      <c r="DV128" s="22"/>
      <c r="DW128" s="22"/>
      <c r="DX128" s="22"/>
      <c r="DY128" s="22"/>
      <c r="DZ128" s="22"/>
      <c r="EA128" s="22"/>
      <c r="EB128" s="22"/>
      <c r="EC128" s="22"/>
      <c r="ED128" s="22"/>
      <c r="EE128" s="22"/>
      <c r="EF128" s="22"/>
      <c r="EG128" s="22"/>
      <c r="EH128" s="22"/>
      <c r="EI128" s="22"/>
      <c r="EJ128" s="22"/>
      <c r="EK128" s="22"/>
      <c r="EL128" s="22"/>
      <c r="EM128" s="22"/>
      <c r="EN128" s="22"/>
      <c r="EO128" s="22"/>
      <c r="EP128" s="22"/>
      <c r="EQ128" s="22"/>
      <c r="ER128" s="22"/>
      <c r="ES128" s="22"/>
      <c r="ET128" s="22"/>
      <c r="EU128" s="22"/>
      <c r="EV128" s="22"/>
      <c r="EW128" s="22"/>
      <c r="EX128" s="22"/>
      <c r="EY128" s="22"/>
      <c r="EZ128" s="22"/>
      <c r="FA128" s="22"/>
      <c r="FB128" s="22"/>
      <c r="FC128" s="22"/>
      <c r="FD128" s="22"/>
      <c r="FE128" s="22"/>
      <c r="FF128" s="22"/>
      <c r="FG128" s="22"/>
      <c r="FH128" s="22"/>
      <c r="FI128" s="22"/>
      <c r="FJ128" s="22"/>
      <c r="FK128" s="22"/>
      <c r="FL128" s="22"/>
      <c r="FM128" s="22"/>
      <c r="FN128" s="22"/>
      <c r="FO128" s="22"/>
      <c r="FP128" s="22"/>
      <c r="FQ128" s="22"/>
      <c r="FR128" s="22"/>
      <c r="FS128" s="22"/>
      <c r="FT128" s="22"/>
      <c r="FU128" s="22"/>
      <c r="FV128" s="22"/>
      <c r="FW128" s="22"/>
      <c r="FX128" s="22"/>
      <c r="FY128" s="22"/>
      <c r="FZ128" s="22"/>
      <c r="GA128" s="22"/>
      <c r="GB128" s="22"/>
      <c r="GC128" s="22"/>
      <c r="GD128" s="22"/>
      <c r="GE128" s="22"/>
      <c r="GF128" s="22"/>
      <c r="GG128" s="22"/>
      <c r="GH128" s="22"/>
      <c r="GI128" s="22"/>
      <c r="GJ128" s="22"/>
      <c r="GK128" s="22"/>
    </row>
    <row r="129" spans="1:193" ht="13.5">
      <c r="A129" s="22"/>
      <c r="B129" s="22"/>
      <c r="C129" s="22"/>
      <c r="D129" s="22"/>
      <c r="E129" s="151">
        <f>+$AB$130/1000</f>
        <v>0.35</v>
      </c>
      <c r="F129" s="151"/>
      <c r="G129" s="151"/>
      <c r="H129" s="151"/>
      <c r="I129" s="22" t="s">
        <v>120</v>
      </c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3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  <c r="BS129" s="22"/>
      <c r="BT129" s="22"/>
      <c r="BU129" s="22"/>
      <c r="BV129" s="22"/>
      <c r="BW129" s="22"/>
      <c r="BX129" s="22"/>
      <c r="BY129" s="22"/>
      <c r="BZ129" s="22"/>
      <c r="CA129" s="22"/>
      <c r="CB129" s="22"/>
      <c r="CC129" s="22"/>
      <c r="CD129" s="22"/>
      <c r="CE129" s="22"/>
      <c r="CF129" s="22"/>
      <c r="CG129" s="22"/>
      <c r="CH129" s="22"/>
      <c r="CI129" s="22"/>
      <c r="CJ129" s="22"/>
      <c r="CK129" s="22"/>
      <c r="CL129" s="22"/>
      <c r="CM129" s="22"/>
      <c r="CN129" s="22"/>
      <c r="CO129" s="22"/>
      <c r="CP129" s="22"/>
      <c r="CQ129" s="22"/>
      <c r="CR129" s="22"/>
      <c r="CS129" s="22"/>
      <c r="CT129" s="22"/>
      <c r="CU129" s="22"/>
      <c r="CV129" s="22"/>
      <c r="CW129" s="22"/>
      <c r="CX129" s="22"/>
      <c r="CY129" s="22"/>
      <c r="CZ129" s="22"/>
      <c r="DA129" s="22"/>
      <c r="DB129" s="22"/>
      <c r="DC129" s="22"/>
      <c r="DD129" s="22"/>
      <c r="DE129" s="22"/>
      <c r="DF129" s="22"/>
      <c r="DG129" s="22"/>
      <c r="DH129" s="22"/>
      <c r="DI129" s="22"/>
      <c r="DJ129" s="22"/>
      <c r="DK129" s="22"/>
      <c r="DL129" s="22"/>
      <c r="DM129" s="22"/>
      <c r="DN129" s="22"/>
      <c r="DO129" s="22"/>
      <c r="DP129" s="22"/>
      <c r="DQ129" s="22"/>
      <c r="DR129" s="22"/>
      <c r="DS129" s="22"/>
      <c r="DT129" s="22"/>
      <c r="DU129" s="22"/>
      <c r="DV129" s="22"/>
      <c r="DW129" s="22"/>
      <c r="DX129" s="22"/>
      <c r="DY129" s="22"/>
      <c r="DZ129" s="22"/>
      <c r="EA129" s="22"/>
      <c r="EB129" s="22"/>
      <c r="EC129" s="22"/>
      <c r="ED129" s="22"/>
      <c r="EE129" s="22"/>
      <c r="EF129" s="22"/>
      <c r="EG129" s="22"/>
      <c r="EH129" s="22"/>
      <c r="EI129" s="22"/>
      <c r="EJ129" s="22"/>
      <c r="EK129" s="22"/>
      <c r="EL129" s="22"/>
      <c r="EM129" s="22"/>
      <c r="EN129" s="22"/>
      <c r="EO129" s="22"/>
      <c r="EP129" s="22"/>
      <c r="EQ129" s="22"/>
      <c r="ER129" s="22"/>
      <c r="ES129" s="22"/>
      <c r="ET129" s="22"/>
      <c r="EU129" s="22"/>
      <c r="EV129" s="22"/>
      <c r="EW129" s="22"/>
      <c r="EX129" s="22"/>
      <c r="EY129" s="22"/>
      <c r="EZ129" s="22"/>
      <c r="FA129" s="22"/>
      <c r="FB129" s="22"/>
      <c r="FC129" s="22"/>
      <c r="FD129" s="22"/>
      <c r="FE129" s="22"/>
      <c r="FF129" s="22"/>
      <c r="FG129" s="22"/>
      <c r="FH129" s="22"/>
      <c r="FI129" s="22"/>
      <c r="FJ129" s="22"/>
      <c r="FK129" s="22"/>
      <c r="FL129" s="22"/>
      <c r="FM129" s="22"/>
      <c r="FN129" s="22"/>
      <c r="FO129" s="22"/>
      <c r="FP129" s="22"/>
      <c r="FQ129" s="22"/>
      <c r="FR129" s="22"/>
      <c r="FS129" s="22"/>
      <c r="FT129" s="22"/>
      <c r="FU129" s="22"/>
      <c r="FV129" s="22"/>
      <c r="FW129" s="22"/>
      <c r="FX129" s="22"/>
      <c r="FY129" s="22"/>
      <c r="FZ129" s="22"/>
      <c r="GA129" s="22"/>
      <c r="GB129" s="22"/>
      <c r="GC129" s="22"/>
      <c r="GD129" s="22"/>
      <c r="GE129" s="22"/>
      <c r="GF129" s="22"/>
      <c r="GG129" s="22"/>
      <c r="GH129" s="22"/>
      <c r="GI129" s="22"/>
      <c r="GJ129" s="22"/>
      <c r="GK129" s="22"/>
    </row>
    <row r="130" spans="1:193" ht="13.5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134">
        <f>ROUND($Y$132+$AD$132/2,0)</f>
        <v>350</v>
      </c>
      <c r="AC130" s="134"/>
      <c r="AD130" s="134"/>
      <c r="AE130" s="134"/>
      <c r="AF130" s="134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3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  <c r="BS130" s="22"/>
      <c r="BT130" s="22"/>
      <c r="BU130" s="22"/>
      <c r="BV130" s="22"/>
      <c r="BW130" s="22"/>
      <c r="BX130" s="22"/>
      <c r="BY130" s="22"/>
      <c r="BZ130" s="22"/>
      <c r="CA130" s="22"/>
      <c r="CB130" s="22"/>
      <c r="CC130" s="22"/>
      <c r="CD130" s="22"/>
      <c r="CE130" s="22"/>
      <c r="CF130" s="22"/>
      <c r="CG130" s="22"/>
      <c r="CH130" s="22"/>
      <c r="CI130" s="22"/>
      <c r="CJ130" s="22"/>
      <c r="CK130" s="22"/>
      <c r="CL130" s="22"/>
      <c r="CM130" s="22"/>
      <c r="CN130" s="22"/>
      <c r="CO130" s="22"/>
      <c r="CP130" s="22"/>
      <c r="CQ130" s="22"/>
      <c r="CR130" s="22"/>
      <c r="CS130" s="22"/>
      <c r="CT130" s="22"/>
      <c r="CU130" s="22"/>
      <c r="CV130" s="22"/>
      <c r="CW130" s="22"/>
      <c r="CX130" s="22"/>
      <c r="CY130" s="22"/>
      <c r="CZ130" s="22"/>
      <c r="DA130" s="22"/>
      <c r="DB130" s="22"/>
      <c r="DC130" s="22"/>
      <c r="DD130" s="22"/>
      <c r="DE130" s="22"/>
      <c r="DF130" s="22"/>
      <c r="DG130" s="22"/>
      <c r="DH130" s="22"/>
      <c r="DI130" s="22"/>
      <c r="DJ130" s="22"/>
      <c r="DK130" s="22"/>
      <c r="DL130" s="22"/>
      <c r="DM130" s="22"/>
      <c r="DN130" s="22"/>
      <c r="DO130" s="22"/>
      <c r="DP130" s="22"/>
      <c r="DQ130" s="22"/>
      <c r="DR130" s="22"/>
      <c r="DS130" s="22"/>
      <c r="DT130" s="22"/>
      <c r="DU130" s="22"/>
      <c r="DV130" s="22"/>
      <c r="DW130" s="22"/>
      <c r="DX130" s="22"/>
      <c r="DY130" s="22"/>
      <c r="DZ130" s="22"/>
      <c r="EA130" s="22"/>
      <c r="EB130" s="22"/>
      <c r="EC130" s="22"/>
      <c r="ED130" s="22"/>
      <c r="EE130" s="22"/>
      <c r="EF130" s="22"/>
      <c r="EG130" s="22"/>
      <c r="EH130" s="22"/>
      <c r="EI130" s="22"/>
      <c r="EJ130" s="22"/>
      <c r="EK130" s="22"/>
      <c r="EL130" s="22"/>
      <c r="EM130" s="22"/>
      <c r="EN130" s="22"/>
      <c r="EO130" s="22"/>
      <c r="EP130" s="22"/>
      <c r="EQ130" s="22"/>
      <c r="ER130" s="22"/>
      <c r="ES130" s="22"/>
      <c r="ET130" s="22"/>
      <c r="EU130" s="22"/>
      <c r="EV130" s="22"/>
      <c r="EW130" s="22"/>
      <c r="EX130" s="22"/>
      <c r="EY130" s="22"/>
      <c r="EZ130" s="22"/>
      <c r="FA130" s="22"/>
      <c r="FB130" s="22"/>
      <c r="FC130" s="22"/>
      <c r="FD130" s="22"/>
      <c r="FE130" s="22"/>
      <c r="FF130" s="22"/>
      <c r="FG130" s="22"/>
      <c r="FH130" s="22"/>
      <c r="FI130" s="22"/>
      <c r="FJ130" s="22"/>
      <c r="FK130" s="22"/>
      <c r="FL130" s="22"/>
      <c r="FM130" s="22"/>
      <c r="FN130" s="22"/>
      <c r="FO130" s="22"/>
      <c r="FP130" s="22"/>
      <c r="FQ130" s="22"/>
      <c r="FR130" s="22"/>
      <c r="FS130" s="22"/>
      <c r="FT130" s="22"/>
      <c r="FU130" s="22"/>
      <c r="FV130" s="22"/>
      <c r="FW130" s="22"/>
      <c r="FX130" s="22"/>
      <c r="FY130" s="22"/>
      <c r="FZ130" s="22"/>
      <c r="GA130" s="22"/>
      <c r="GB130" s="22"/>
      <c r="GC130" s="22"/>
      <c r="GD130" s="22"/>
      <c r="GE130" s="22"/>
      <c r="GF130" s="22"/>
      <c r="GG130" s="22"/>
      <c r="GH130" s="22"/>
      <c r="GI130" s="22"/>
      <c r="GJ130" s="22"/>
      <c r="GK130" s="22"/>
    </row>
    <row r="131" spans="1:193" ht="13.5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3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2"/>
      <c r="BX131" s="22"/>
      <c r="BY131" s="22"/>
      <c r="BZ131" s="22"/>
      <c r="CA131" s="22"/>
      <c r="CB131" s="22"/>
      <c r="CC131" s="22"/>
      <c r="CD131" s="22"/>
      <c r="CE131" s="22"/>
      <c r="CF131" s="22"/>
      <c r="CG131" s="22"/>
      <c r="CH131" s="22"/>
      <c r="CI131" s="22"/>
      <c r="CJ131" s="22"/>
      <c r="CK131" s="22"/>
      <c r="CL131" s="22"/>
      <c r="CM131" s="22"/>
      <c r="CN131" s="22"/>
      <c r="CO131" s="22"/>
      <c r="CP131" s="22"/>
      <c r="CQ131" s="22"/>
      <c r="CR131" s="22"/>
      <c r="CS131" s="22"/>
      <c r="CT131" s="22"/>
      <c r="CU131" s="22"/>
      <c r="CV131" s="22"/>
      <c r="CW131" s="22"/>
      <c r="CX131" s="22"/>
      <c r="CY131" s="22"/>
      <c r="CZ131" s="22"/>
      <c r="DA131" s="22"/>
      <c r="DB131" s="22"/>
      <c r="DC131" s="22"/>
      <c r="DD131" s="22"/>
      <c r="DE131" s="22"/>
      <c r="DF131" s="22"/>
      <c r="DG131" s="22"/>
      <c r="DH131" s="22"/>
      <c r="DI131" s="22"/>
      <c r="DJ131" s="22"/>
      <c r="DK131" s="22"/>
      <c r="DL131" s="22"/>
      <c r="DM131" s="22"/>
      <c r="DN131" s="22"/>
      <c r="DO131" s="22"/>
      <c r="DP131" s="22"/>
      <c r="DQ131" s="22"/>
      <c r="DR131" s="22"/>
      <c r="DS131" s="22"/>
      <c r="DT131" s="22"/>
      <c r="DU131" s="22"/>
      <c r="DV131" s="22"/>
      <c r="DW131" s="22"/>
      <c r="DX131" s="22"/>
      <c r="DY131" s="22"/>
      <c r="DZ131" s="22"/>
      <c r="EA131" s="22"/>
      <c r="EB131" s="22"/>
      <c r="EC131" s="22"/>
      <c r="ED131" s="22"/>
      <c r="EE131" s="22"/>
      <c r="EF131" s="22"/>
      <c r="EG131" s="22"/>
      <c r="EH131" s="22"/>
      <c r="EI131" s="22"/>
      <c r="EJ131" s="22"/>
      <c r="EK131" s="22"/>
      <c r="EL131" s="22"/>
      <c r="EM131" s="22"/>
      <c r="EN131" s="22"/>
      <c r="EO131" s="22"/>
      <c r="EP131" s="22"/>
      <c r="EQ131" s="22"/>
      <c r="ER131" s="22"/>
      <c r="ES131" s="22"/>
      <c r="ET131" s="22"/>
      <c r="EU131" s="22"/>
      <c r="EV131" s="22"/>
      <c r="EW131" s="22"/>
      <c r="EX131" s="22"/>
      <c r="EY131" s="22"/>
      <c r="EZ131" s="22"/>
      <c r="FA131" s="22"/>
      <c r="FB131" s="22"/>
      <c r="FC131" s="22"/>
      <c r="FD131" s="22"/>
      <c r="FE131" s="22"/>
      <c r="FF131" s="22"/>
      <c r="FG131" s="22"/>
      <c r="FH131" s="22"/>
      <c r="FI131" s="22"/>
      <c r="FJ131" s="22"/>
      <c r="FK131" s="22"/>
      <c r="FL131" s="22"/>
      <c r="FM131" s="22"/>
      <c r="FN131" s="22"/>
      <c r="FO131" s="22"/>
      <c r="FP131" s="22"/>
      <c r="FQ131" s="22"/>
      <c r="FR131" s="22"/>
      <c r="FS131" s="22"/>
      <c r="FT131" s="22"/>
      <c r="FU131" s="22"/>
      <c r="FV131" s="22"/>
      <c r="FW131" s="22"/>
      <c r="FX131" s="22"/>
      <c r="FY131" s="22"/>
      <c r="FZ131" s="22"/>
      <c r="GA131" s="22"/>
      <c r="GB131" s="22"/>
      <c r="GC131" s="22"/>
      <c r="GD131" s="22"/>
      <c r="GE131" s="22"/>
      <c r="GF131" s="22"/>
      <c r="GG131" s="22"/>
      <c r="GH131" s="22"/>
      <c r="GI131" s="22"/>
      <c r="GJ131" s="22"/>
      <c r="GK131" s="22"/>
    </row>
    <row r="132" spans="1:193" ht="13.5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17">
        <v>50</v>
      </c>
      <c r="Z132" s="217"/>
      <c r="AA132" s="217"/>
      <c r="AB132" s="217"/>
      <c r="AC132" s="217"/>
      <c r="AD132" s="129">
        <f>$AT$21</f>
        <v>600</v>
      </c>
      <c r="AE132" s="129"/>
      <c r="AF132" s="129"/>
      <c r="AG132" s="129"/>
      <c r="AH132" s="129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3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  <c r="BS132" s="22"/>
      <c r="BT132" s="22"/>
      <c r="BU132" s="22"/>
      <c r="BV132" s="22"/>
      <c r="BW132" s="22"/>
      <c r="BX132" s="22"/>
      <c r="BY132" s="22"/>
      <c r="BZ132" s="22"/>
      <c r="CA132" s="22"/>
      <c r="CB132" s="22"/>
      <c r="CC132" s="22"/>
      <c r="CD132" s="22"/>
      <c r="CE132" s="22"/>
      <c r="CF132" s="22"/>
      <c r="CG132" s="22"/>
      <c r="CH132" s="22"/>
      <c r="CI132" s="22"/>
      <c r="CJ132" s="22"/>
      <c r="CK132" s="22"/>
      <c r="CL132" s="22"/>
      <c r="CM132" s="22"/>
      <c r="CN132" s="22"/>
      <c r="CO132" s="22"/>
      <c r="CP132" s="22"/>
      <c r="CQ132" s="22"/>
      <c r="CR132" s="22"/>
      <c r="CS132" s="22"/>
      <c r="CT132" s="22"/>
      <c r="CU132" s="22"/>
      <c r="CV132" s="22"/>
      <c r="CW132" s="22"/>
      <c r="CX132" s="22"/>
      <c r="CY132" s="22"/>
      <c r="CZ132" s="22"/>
      <c r="DA132" s="22"/>
      <c r="DB132" s="22"/>
      <c r="DC132" s="22"/>
      <c r="DD132" s="22"/>
      <c r="DE132" s="22"/>
      <c r="DF132" s="22"/>
      <c r="DG132" s="22"/>
      <c r="DH132" s="22"/>
      <c r="DI132" s="22"/>
      <c r="DJ132" s="22"/>
      <c r="DK132" s="22"/>
      <c r="DL132" s="22"/>
      <c r="DM132" s="22"/>
      <c r="DN132" s="22"/>
      <c r="DO132" s="22"/>
      <c r="DP132" s="22"/>
      <c r="DQ132" s="22"/>
      <c r="DR132" s="22"/>
      <c r="DS132" s="22"/>
      <c r="DT132" s="22"/>
      <c r="DU132" s="22"/>
      <c r="DV132" s="22"/>
      <c r="DW132" s="22"/>
      <c r="DX132" s="22"/>
      <c r="DY132" s="22"/>
      <c r="DZ132" s="22"/>
      <c r="EA132" s="22"/>
      <c r="EB132" s="22"/>
      <c r="EC132" s="22"/>
      <c r="ED132" s="22"/>
      <c r="EE132" s="22"/>
      <c r="EF132" s="22"/>
      <c r="EG132" s="22"/>
      <c r="EH132" s="22"/>
      <c r="EI132" s="22"/>
      <c r="EJ132" s="22"/>
      <c r="EK132" s="22"/>
      <c r="EL132" s="22"/>
      <c r="EM132" s="22"/>
      <c r="EN132" s="22"/>
      <c r="EO132" s="22"/>
      <c r="EP132" s="22"/>
      <c r="EQ132" s="22"/>
      <c r="ER132" s="22"/>
      <c r="ES132" s="22"/>
      <c r="ET132" s="22"/>
      <c r="EU132" s="22"/>
      <c r="EV132" s="22"/>
      <c r="EW132" s="22"/>
      <c r="EX132" s="22"/>
      <c r="EY132" s="22"/>
      <c r="EZ132" s="22"/>
      <c r="FA132" s="22"/>
      <c r="FB132" s="22"/>
      <c r="FC132" s="22"/>
      <c r="FD132" s="22"/>
      <c r="FE132" s="22"/>
      <c r="FF132" s="22"/>
      <c r="FG132" s="22"/>
      <c r="FH132" s="22"/>
      <c r="FI132" s="22"/>
      <c r="FJ132" s="22"/>
      <c r="FK132" s="22"/>
      <c r="FL132" s="22"/>
      <c r="FM132" s="22"/>
      <c r="FN132" s="22"/>
      <c r="FO132" s="22"/>
      <c r="FP132" s="22"/>
      <c r="FQ132" s="22"/>
      <c r="FR132" s="22"/>
      <c r="FS132" s="22"/>
      <c r="FT132" s="22"/>
      <c r="FU132" s="22"/>
      <c r="FV132" s="22"/>
      <c r="FW132" s="22"/>
      <c r="FX132" s="22"/>
      <c r="FY132" s="22"/>
      <c r="FZ132" s="22"/>
      <c r="GA132" s="22"/>
      <c r="GB132" s="22"/>
      <c r="GC132" s="22"/>
      <c r="GD132" s="22"/>
      <c r="GE132" s="22"/>
      <c r="GF132" s="22"/>
      <c r="GG132" s="22"/>
      <c r="GH132" s="22"/>
      <c r="GI132" s="22"/>
      <c r="GJ132" s="22"/>
      <c r="GK132" s="22"/>
    </row>
    <row r="133" spans="1:193" ht="13.5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  <c r="BS133" s="22"/>
      <c r="BT133" s="22"/>
      <c r="BU133" s="22"/>
      <c r="BV133" s="22"/>
      <c r="BW133" s="22"/>
      <c r="BX133" s="22"/>
      <c r="BY133" s="22"/>
      <c r="BZ133" s="22"/>
      <c r="CA133" s="22"/>
      <c r="CB133" s="22"/>
      <c r="CC133" s="22"/>
      <c r="CD133" s="22"/>
      <c r="CE133" s="22"/>
      <c r="CF133" s="22"/>
      <c r="CG133" s="22"/>
      <c r="CH133" s="22"/>
      <c r="CI133" s="22"/>
      <c r="CJ133" s="22"/>
      <c r="CK133" s="22"/>
      <c r="CL133" s="22"/>
      <c r="CM133" s="22"/>
      <c r="CN133" s="22"/>
      <c r="CO133" s="22"/>
      <c r="CP133" s="22"/>
      <c r="CQ133" s="22"/>
      <c r="CR133" s="22"/>
      <c r="CS133" s="22"/>
      <c r="CT133" s="22"/>
      <c r="CU133" s="22"/>
      <c r="CV133" s="22"/>
      <c r="CW133" s="22"/>
      <c r="CX133" s="22"/>
      <c r="CY133" s="22"/>
      <c r="CZ133" s="22"/>
      <c r="DA133" s="22"/>
      <c r="DB133" s="22"/>
      <c r="DC133" s="22"/>
      <c r="DD133" s="22"/>
      <c r="DE133" s="22"/>
      <c r="DF133" s="22"/>
      <c r="DG133" s="22"/>
      <c r="DH133" s="22"/>
      <c r="DI133" s="22"/>
      <c r="DJ133" s="22"/>
      <c r="DK133" s="22"/>
      <c r="DL133" s="22"/>
      <c r="DM133" s="22"/>
      <c r="DN133" s="22"/>
      <c r="DO133" s="22"/>
      <c r="DP133" s="22"/>
      <c r="DQ133" s="22"/>
      <c r="DR133" s="22"/>
      <c r="DS133" s="22"/>
      <c r="DT133" s="22"/>
      <c r="DU133" s="22"/>
      <c r="DV133" s="22"/>
      <c r="DW133" s="22"/>
      <c r="DX133" s="22"/>
      <c r="DY133" s="22"/>
      <c r="DZ133" s="22"/>
      <c r="EA133" s="22"/>
      <c r="EB133" s="22"/>
      <c r="EC133" s="22"/>
      <c r="ED133" s="22"/>
      <c r="EE133" s="22"/>
      <c r="EF133" s="22"/>
      <c r="EG133" s="22"/>
      <c r="EH133" s="22"/>
      <c r="EI133" s="22"/>
      <c r="EJ133" s="22"/>
      <c r="EK133" s="22"/>
      <c r="EL133" s="22"/>
      <c r="EM133" s="22"/>
      <c r="EN133" s="22"/>
      <c r="EO133" s="22"/>
      <c r="EP133" s="22"/>
      <c r="EQ133" s="22"/>
      <c r="ER133" s="22"/>
      <c r="ES133" s="22"/>
      <c r="ET133" s="22"/>
      <c r="EU133" s="22"/>
      <c r="EV133" s="22"/>
      <c r="EW133" s="22"/>
      <c r="EX133" s="22"/>
      <c r="EY133" s="22"/>
      <c r="EZ133" s="22"/>
      <c r="FA133" s="22"/>
      <c r="FB133" s="22"/>
      <c r="FC133" s="22"/>
      <c r="FD133" s="22"/>
      <c r="FE133" s="22"/>
      <c r="FF133" s="22"/>
      <c r="FG133" s="22"/>
      <c r="FH133" s="22"/>
      <c r="FI133" s="22"/>
      <c r="FJ133" s="22"/>
      <c r="FK133" s="22"/>
      <c r="FL133" s="22"/>
      <c r="FM133" s="22"/>
      <c r="FN133" s="22"/>
      <c r="FO133" s="22"/>
      <c r="FP133" s="22"/>
      <c r="FQ133" s="22"/>
      <c r="FR133" s="22"/>
      <c r="FS133" s="22"/>
      <c r="FT133" s="22"/>
      <c r="FU133" s="22"/>
      <c r="FV133" s="22"/>
      <c r="FW133" s="22"/>
      <c r="FX133" s="22"/>
      <c r="FY133" s="22"/>
      <c r="FZ133" s="22"/>
      <c r="GA133" s="22"/>
      <c r="GB133" s="22"/>
      <c r="GC133" s="22"/>
      <c r="GD133" s="22"/>
      <c r="GE133" s="22"/>
      <c r="GF133" s="22"/>
      <c r="GG133" s="22"/>
      <c r="GH133" s="22"/>
      <c r="GI133" s="22"/>
      <c r="GJ133" s="22"/>
      <c r="GK133" s="22"/>
    </row>
    <row r="134" spans="1:193" ht="13.5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  <c r="BS134" s="22"/>
      <c r="BT134" s="22"/>
      <c r="BU134" s="22"/>
      <c r="BV134" s="22"/>
      <c r="BW134" s="22"/>
      <c r="BX134" s="22"/>
      <c r="BY134" s="22"/>
      <c r="BZ134" s="22"/>
      <c r="CA134" s="22"/>
      <c r="CB134" s="22"/>
      <c r="CC134" s="22"/>
      <c r="CD134" s="22"/>
      <c r="CE134" s="22"/>
      <c r="CF134" s="22"/>
      <c r="CG134" s="22"/>
      <c r="CH134" s="22"/>
      <c r="CI134" s="22"/>
      <c r="CJ134" s="22"/>
      <c r="CK134" s="22"/>
      <c r="CL134" s="22"/>
      <c r="CM134" s="22"/>
      <c r="CN134" s="22"/>
      <c r="CO134" s="22"/>
      <c r="CP134" s="22"/>
      <c r="CQ134" s="22"/>
      <c r="CR134" s="22"/>
      <c r="CS134" s="22"/>
      <c r="CT134" s="22"/>
      <c r="CU134" s="22"/>
      <c r="CV134" s="22"/>
      <c r="CW134" s="22"/>
      <c r="CX134" s="22"/>
      <c r="CY134" s="22"/>
      <c r="CZ134" s="22"/>
      <c r="DA134" s="22"/>
      <c r="DB134" s="22"/>
      <c r="DC134" s="22"/>
      <c r="DD134" s="22"/>
      <c r="DE134" s="22"/>
      <c r="DF134" s="22"/>
      <c r="DG134" s="22"/>
      <c r="DH134" s="22"/>
      <c r="DI134" s="22"/>
      <c r="DJ134" s="22"/>
      <c r="DK134" s="22"/>
      <c r="DL134" s="22"/>
      <c r="DM134" s="22"/>
      <c r="DN134" s="22"/>
      <c r="DO134" s="22"/>
      <c r="DP134" s="22"/>
      <c r="DQ134" s="22"/>
      <c r="DR134" s="22"/>
      <c r="DS134" s="22"/>
      <c r="DT134" s="22"/>
      <c r="DU134" s="22"/>
      <c r="DV134" s="22"/>
      <c r="DW134" s="22"/>
      <c r="DX134" s="22"/>
      <c r="DY134" s="22"/>
      <c r="DZ134" s="22"/>
      <c r="EA134" s="22"/>
      <c r="EB134" s="22"/>
      <c r="EC134" s="22"/>
      <c r="ED134" s="22"/>
      <c r="EE134" s="22"/>
      <c r="EF134" s="22"/>
      <c r="EG134" s="22"/>
      <c r="EH134" s="22"/>
      <c r="EI134" s="22"/>
      <c r="EJ134" s="22"/>
      <c r="EK134" s="22"/>
      <c r="EL134" s="22"/>
      <c r="EM134" s="22"/>
      <c r="EN134" s="22"/>
      <c r="EO134" s="22"/>
      <c r="EP134" s="22"/>
      <c r="EQ134" s="22"/>
      <c r="ER134" s="22"/>
      <c r="ES134" s="22"/>
      <c r="ET134" s="22"/>
      <c r="EU134" s="22"/>
      <c r="EV134" s="22"/>
      <c r="EW134" s="22"/>
      <c r="EX134" s="22"/>
      <c r="EY134" s="22"/>
      <c r="EZ134" s="22"/>
      <c r="FA134" s="22"/>
      <c r="FB134" s="22"/>
      <c r="FC134" s="22"/>
      <c r="FD134" s="22"/>
      <c r="FE134" s="22"/>
      <c r="FF134" s="22"/>
      <c r="FG134" s="22"/>
      <c r="FH134" s="22"/>
      <c r="FI134" s="22"/>
      <c r="FJ134" s="22"/>
      <c r="FK134" s="22"/>
      <c r="FL134" s="22"/>
      <c r="FM134" s="22"/>
      <c r="FN134" s="22"/>
      <c r="FO134" s="22"/>
      <c r="FP134" s="22"/>
      <c r="FQ134" s="22"/>
      <c r="FR134" s="22"/>
      <c r="FS134" s="22"/>
      <c r="FT134" s="22"/>
      <c r="FU134" s="22"/>
      <c r="FV134" s="22"/>
      <c r="FW134" s="22"/>
      <c r="FX134" s="22"/>
      <c r="FY134" s="22"/>
      <c r="FZ134" s="22"/>
      <c r="GA134" s="22"/>
      <c r="GB134" s="22"/>
      <c r="GC134" s="22"/>
      <c r="GD134" s="22"/>
      <c r="GE134" s="22"/>
      <c r="GF134" s="22"/>
      <c r="GG134" s="22"/>
      <c r="GH134" s="22"/>
      <c r="GI134" s="22"/>
      <c r="GJ134" s="22"/>
      <c r="GK134" s="22"/>
    </row>
    <row r="135" spans="1:193" ht="13.5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  <c r="BS135" s="22"/>
      <c r="BT135" s="22"/>
      <c r="BU135" s="22"/>
      <c r="BV135" s="22"/>
      <c r="BW135" s="22"/>
      <c r="BX135" s="22"/>
      <c r="BY135" s="22"/>
      <c r="BZ135" s="22"/>
      <c r="CA135" s="22"/>
      <c r="CB135" s="22"/>
      <c r="CC135" s="22"/>
      <c r="CD135" s="22"/>
      <c r="CE135" s="22"/>
      <c r="CF135" s="22"/>
      <c r="CG135" s="22"/>
      <c r="CH135" s="22"/>
      <c r="CI135" s="22"/>
      <c r="CJ135" s="22"/>
      <c r="CK135" s="22"/>
      <c r="CL135" s="22"/>
      <c r="CM135" s="22"/>
      <c r="CN135" s="22"/>
      <c r="CO135" s="22"/>
      <c r="CP135" s="22"/>
      <c r="CQ135" s="22"/>
      <c r="CR135" s="22"/>
      <c r="CS135" s="22"/>
      <c r="CT135" s="22"/>
      <c r="CU135" s="22"/>
      <c r="CV135" s="22"/>
      <c r="CW135" s="22"/>
      <c r="CX135" s="22"/>
      <c r="CY135" s="22"/>
      <c r="CZ135" s="22"/>
      <c r="DA135" s="22"/>
      <c r="DB135" s="22"/>
      <c r="DC135" s="22"/>
      <c r="DD135" s="22"/>
      <c r="DE135" s="22"/>
      <c r="DF135" s="22"/>
      <c r="DG135" s="22"/>
      <c r="DH135" s="22"/>
      <c r="DI135" s="22"/>
      <c r="DJ135" s="22"/>
      <c r="DK135" s="22"/>
      <c r="DL135" s="22"/>
      <c r="DM135" s="22"/>
      <c r="DN135" s="22"/>
      <c r="DO135" s="22"/>
      <c r="DP135" s="22"/>
      <c r="DQ135" s="22"/>
      <c r="DR135" s="22"/>
      <c r="DS135" s="22"/>
      <c r="DT135" s="22"/>
      <c r="DU135" s="22"/>
      <c r="DV135" s="22"/>
      <c r="DW135" s="22"/>
      <c r="DX135" s="22"/>
      <c r="DY135" s="22"/>
      <c r="DZ135" s="22"/>
      <c r="EA135" s="22"/>
      <c r="EB135" s="22"/>
      <c r="EC135" s="22"/>
      <c r="ED135" s="22"/>
      <c r="EE135" s="22"/>
      <c r="EF135" s="22"/>
      <c r="EG135" s="22"/>
      <c r="EH135" s="22"/>
      <c r="EI135" s="22"/>
      <c r="EJ135" s="22"/>
      <c r="EK135" s="22"/>
      <c r="EL135" s="22"/>
      <c r="EM135" s="22"/>
      <c r="EN135" s="22"/>
      <c r="EO135" s="22"/>
      <c r="EP135" s="22"/>
      <c r="EQ135" s="22"/>
      <c r="ER135" s="22"/>
      <c r="ES135" s="22"/>
      <c r="ET135" s="22"/>
      <c r="EU135" s="22"/>
      <c r="EV135" s="22"/>
      <c r="EW135" s="22"/>
      <c r="EX135" s="22"/>
      <c r="EY135" s="22"/>
      <c r="EZ135" s="22"/>
      <c r="FA135" s="22"/>
      <c r="FB135" s="22"/>
      <c r="FC135" s="22"/>
      <c r="FD135" s="22"/>
      <c r="FE135" s="22"/>
      <c r="FF135" s="22"/>
      <c r="FG135" s="22"/>
      <c r="FH135" s="22"/>
      <c r="FI135" s="22"/>
      <c r="FJ135" s="22"/>
      <c r="FK135" s="22"/>
      <c r="FL135" s="22"/>
      <c r="FM135" s="22"/>
      <c r="FN135" s="22"/>
      <c r="FO135" s="22"/>
      <c r="FP135" s="22"/>
      <c r="FQ135" s="22"/>
      <c r="FR135" s="22"/>
      <c r="FS135" s="22"/>
      <c r="FT135" s="22"/>
      <c r="FU135" s="22"/>
      <c r="FV135" s="22"/>
      <c r="FW135" s="22"/>
      <c r="FX135" s="22"/>
      <c r="FY135" s="22"/>
      <c r="FZ135" s="22"/>
      <c r="GA135" s="22"/>
      <c r="GB135" s="22"/>
      <c r="GC135" s="22"/>
      <c r="GD135" s="22"/>
      <c r="GE135" s="22"/>
      <c r="GF135" s="22"/>
      <c r="GG135" s="22"/>
      <c r="GH135" s="22"/>
      <c r="GI135" s="22"/>
      <c r="GJ135" s="22"/>
      <c r="GK135" s="22"/>
    </row>
    <row r="136" spans="1:193" ht="13.5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  <c r="BS136" s="22"/>
      <c r="BT136" s="22"/>
      <c r="BU136" s="22"/>
      <c r="BV136" s="22"/>
      <c r="BW136" s="22"/>
      <c r="BX136" s="22"/>
      <c r="BY136" s="22"/>
      <c r="BZ136" s="22"/>
      <c r="CA136" s="22"/>
      <c r="CB136" s="22"/>
      <c r="CC136" s="22"/>
      <c r="CD136" s="22"/>
      <c r="CE136" s="22"/>
      <c r="CF136" s="22"/>
      <c r="CG136" s="22"/>
      <c r="CH136" s="22"/>
      <c r="CI136" s="22"/>
      <c r="CJ136" s="22"/>
      <c r="CK136" s="22"/>
      <c r="CL136" s="22"/>
      <c r="CM136" s="22"/>
      <c r="CN136" s="22"/>
      <c r="CO136" s="22"/>
      <c r="CP136" s="22"/>
      <c r="CQ136" s="22"/>
      <c r="CR136" s="22"/>
      <c r="CS136" s="22"/>
      <c r="CT136" s="22"/>
      <c r="CU136" s="22"/>
      <c r="CV136" s="22"/>
      <c r="CW136" s="22"/>
      <c r="CX136" s="22"/>
      <c r="CY136" s="22"/>
      <c r="CZ136" s="22"/>
      <c r="DA136" s="22"/>
      <c r="DB136" s="22"/>
      <c r="DC136" s="22"/>
      <c r="DD136" s="22"/>
      <c r="DE136" s="22"/>
      <c r="DF136" s="22"/>
      <c r="DG136" s="22"/>
      <c r="DH136" s="22"/>
      <c r="DI136" s="22"/>
      <c r="DJ136" s="22"/>
      <c r="DK136" s="22"/>
      <c r="DL136" s="22"/>
      <c r="DM136" s="22"/>
      <c r="DN136" s="22"/>
      <c r="DO136" s="22"/>
      <c r="DP136" s="22"/>
      <c r="DQ136" s="22"/>
      <c r="DR136" s="22"/>
      <c r="DS136" s="22"/>
      <c r="DT136" s="22"/>
      <c r="DU136" s="22"/>
      <c r="DV136" s="22"/>
      <c r="DW136" s="22"/>
      <c r="DX136" s="22"/>
      <c r="DY136" s="22"/>
      <c r="DZ136" s="22"/>
      <c r="EA136" s="22"/>
      <c r="EB136" s="22"/>
      <c r="EC136" s="22"/>
      <c r="ED136" s="22"/>
      <c r="EE136" s="22"/>
      <c r="EF136" s="22"/>
      <c r="EG136" s="22"/>
      <c r="EH136" s="22"/>
      <c r="EI136" s="22"/>
      <c r="EJ136" s="22"/>
      <c r="EK136" s="22"/>
      <c r="EL136" s="22"/>
      <c r="EM136" s="22"/>
      <c r="EN136" s="22"/>
      <c r="EO136" s="22"/>
      <c r="EP136" s="22"/>
      <c r="EQ136" s="22"/>
      <c r="ER136" s="22"/>
      <c r="ES136" s="22"/>
      <c r="ET136" s="22"/>
      <c r="EU136" s="22"/>
      <c r="EV136" s="22"/>
      <c r="EW136" s="22"/>
      <c r="EX136" s="22"/>
      <c r="EY136" s="22"/>
      <c r="EZ136" s="22"/>
      <c r="FA136" s="22"/>
      <c r="FB136" s="22"/>
      <c r="FC136" s="22"/>
      <c r="FD136" s="22"/>
      <c r="FE136" s="22"/>
      <c r="FF136" s="22"/>
      <c r="FG136" s="22"/>
      <c r="FH136" s="22"/>
      <c r="FI136" s="22"/>
      <c r="FJ136" s="22"/>
      <c r="FK136" s="22"/>
      <c r="FL136" s="22"/>
      <c r="FM136" s="22"/>
      <c r="FN136" s="22"/>
      <c r="FO136" s="22"/>
      <c r="FP136" s="22"/>
      <c r="FQ136" s="22"/>
      <c r="FR136" s="22"/>
      <c r="FS136" s="22"/>
      <c r="FT136" s="22"/>
      <c r="FU136" s="22"/>
      <c r="FV136" s="22"/>
      <c r="FW136" s="22"/>
      <c r="FX136" s="22"/>
      <c r="FY136" s="22"/>
      <c r="FZ136" s="22"/>
      <c r="GA136" s="22"/>
      <c r="GB136" s="22"/>
      <c r="GC136" s="22"/>
      <c r="GD136" s="22"/>
      <c r="GE136" s="22"/>
      <c r="GF136" s="22"/>
      <c r="GG136" s="22"/>
      <c r="GH136" s="22"/>
      <c r="GI136" s="22"/>
      <c r="GJ136" s="22"/>
      <c r="GK136" s="22"/>
    </row>
    <row r="137" spans="1:193" ht="13.5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  <c r="BS137" s="22"/>
      <c r="BT137" s="22"/>
      <c r="BU137" s="22"/>
      <c r="BV137" s="22"/>
      <c r="BW137" s="22"/>
      <c r="BX137" s="22"/>
      <c r="BY137" s="22"/>
      <c r="BZ137" s="22"/>
      <c r="CA137" s="22"/>
      <c r="CB137" s="22"/>
      <c r="CC137" s="22"/>
      <c r="CD137" s="22"/>
      <c r="CE137" s="22"/>
      <c r="CF137" s="22"/>
      <c r="CG137" s="22"/>
      <c r="CH137" s="22"/>
      <c r="CI137" s="22"/>
      <c r="CJ137" s="22"/>
      <c r="CK137" s="22"/>
      <c r="CL137" s="22"/>
      <c r="CM137" s="22"/>
      <c r="CN137" s="22"/>
      <c r="CO137" s="22"/>
      <c r="CP137" s="22"/>
      <c r="CQ137" s="22"/>
      <c r="CR137" s="22"/>
      <c r="CS137" s="22"/>
      <c r="CT137" s="22"/>
      <c r="CU137" s="22"/>
      <c r="CV137" s="22"/>
      <c r="CW137" s="22"/>
      <c r="CX137" s="22"/>
      <c r="CY137" s="22"/>
      <c r="CZ137" s="22"/>
      <c r="DA137" s="22"/>
      <c r="DB137" s="22"/>
      <c r="DC137" s="22"/>
      <c r="DD137" s="22"/>
      <c r="DE137" s="22"/>
      <c r="DF137" s="22"/>
      <c r="DG137" s="22"/>
      <c r="DH137" s="22"/>
      <c r="DI137" s="22"/>
      <c r="DJ137" s="22"/>
      <c r="DK137" s="22"/>
      <c r="DL137" s="22"/>
      <c r="DM137" s="22"/>
      <c r="DN137" s="22"/>
      <c r="DO137" s="22"/>
      <c r="DP137" s="22"/>
      <c r="DQ137" s="22"/>
      <c r="DR137" s="22"/>
      <c r="DS137" s="22"/>
      <c r="DT137" s="22"/>
      <c r="DU137" s="22"/>
      <c r="DV137" s="22"/>
      <c r="DW137" s="22"/>
      <c r="DX137" s="22"/>
      <c r="DY137" s="22"/>
      <c r="DZ137" s="22"/>
      <c r="EA137" s="22"/>
      <c r="EB137" s="22"/>
      <c r="EC137" s="22"/>
      <c r="ED137" s="22"/>
      <c r="EE137" s="22"/>
      <c r="EF137" s="22"/>
      <c r="EG137" s="22"/>
      <c r="EH137" s="22"/>
      <c r="EI137" s="22"/>
      <c r="EJ137" s="22"/>
      <c r="EK137" s="22"/>
      <c r="EL137" s="22"/>
      <c r="EM137" s="22"/>
      <c r="EN137" s="22"/>
      <c r="EO137" s="22"/>
      <c r="EP137" s="22"/>
      <c r="EQ137" s="22"/>
      <c r="ER137" s="22"/>
      <c r="ES137" s="22"/>
      <c r="ET137" s="22"/>
      <c r="EU137" s="22"/>
      <c r="EV137" s="22"/>
      <c r="EW137" s="22"/>
      <c r="EX137" s="22"/>
      <c r="EY137" s="22"/>
      <c r="EZ137" s="22"/>
      <c r="FA137" s="22"/>
      <c r="FB137" s="22"/>
      <c r="FC137" s="22"/>
      <c r="FD137" s="22"/>
      <c r="FE137" s="22"/>
      <c r="FF137" s="22"/>
      <c r="FG137" s="22"/>
      <c r="FH137" s="22"/>
      <c r="FI137" s="22"/>
      <c r="FJ137" s="22"/>
      <c r="FK137" s="22"/>
      <c r="FL137" s="22"/>
      <c r="FM137" s="22"/>
      <c r="FN137" s="22"/>
      <c r="FO137" s="22"/>
      <c r="FP137" s="22"/>
      <c r="FQ137" s="22"/>
      <c r="FR137" s="22"/>
      <c r="FS137" s="22"/>
      <c r="FT137" s="22"/>
      <c r="FU137" s="22"/>
      <c r="FV137" s="22"/>
      <c r="FW137" s="22"/>
      <c r="FX137" s="22"/>
      <c r="FY137" s="22"/>
      <c r="FZ137" s="22"/>
      <c r="GA137" s="22"/>
      <c r="GB137" s="22"/>
      <c r="GC137" s="22"/>
      <c r="GD137" s="22"/>
      <c r="GE137" s="22"/>
      <c r="GF137" s="22"/>
      <c r="GG137" s="22"/>
      <c r="GH137" s="22"/>
      <c r="GI137" s="22"/>
      <c r="GJ137" s="22"/>
      <c r="GK137" s="22"/>
    </row>
    <row r="138" spans="1:193" ht="13.5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  <c r="BR138" s="22"/>
      <c r="BS138" s="22"/>
      <c r="BT138" s="22"/>
      <c r="BU138" s="22"/>
      <c r="BV138" s="22"/>
      <c r="BW138" s="22"/>
      <c r="BX138" s="22"/>
      <c r="BY138" s="22"/>
      <c r="BZ138" s="22"/>
      <c r="CA138" s="22"/>
      <c r="CB138" s="22"/>
      <c r="CC138" s="22"/>
      <c r="CD138" s="22"/>
      <c r="CE138" s="22"/>
      <c r="CF138" s="22"/>
      <c r="CG138" s="22"/>
      <c r="CH138" s="22"/>
      <c r="CI138" s="22"/>
      <c r="CJ138" s="22"/>
      <c r="CK138" s="22"/>
      <c r="CL138" s="22"/>
      <c r="CM138" s="22"/>
      <c r="CN138" s="22"/>
      <c r="CO138" s="22"/>
      <c r="CP138" s="22"/>
      <c r="CQ138" s="22"/>
      <c r="CR138" s="22"/>
      <c r="CS138" s="22"/>
      <c r="CT138" s="22"/>
      <c r="CU138" s="22"/>
      <c r="CV138" s="22"/>
      <c r="CW138" s="22"/>
      <c r="CX138" s="22"/>
      <c r="CY138" s="22"/>
      <c r="CZ138" s="22"/>
      <c r="DA138" s="22"/>
      <c r="DB138" s="22"/>
      <c r="DC138" s="22"/>
      <c r="DD138" s="22"/>
      <c r="DE138" s="22"/>
      <c r="DF138" s="22"/>
      <c r="DG138" s="22"/>
      <c r="DH138" s="22"/>
      <c r="DI138" s="22"/>
      <c r="DJ138" s="22"/>
      <c r="DK138" s="22"/>
      <c r="DL138" s="22"/>
      <c r="DM138" s="22"/>
      <c r="DN138" s="22"/>
      <c r="DO138" s="22"/>
      <c r="DP138" s="22"/>
      <c r="DQ138" s="22"/>
      <c r="DR138" s="22"/>
      <c r="DS138" s="22"/>
      <c r="DT138" s="22"/>
      <c r="DU138" s="22"/>
      <c r="DV138" s="22"/>
      <c r="DW138" s="22"/>
      <c r="DX138" s="22"/>
      <c r="DY138" s="22"/>
      <c r="DZ138" s="22"/>
      <c r="EA138" s="22"/>
      <c r="EB138" s="22"/>
      <c r="EC138" s="22"/>
      <c r="ED138" s="22"/>
      <c r="EE138" s="22"/>
      <c r="EF138" s="22"/>
      <c r="EG138" s="22"/>
      <c r="EH138" s="22"/>
      <c r="EI138" s="22"/>
      <c r="EJ138" s="22"/>
      <c r="EK138" s="22"/>
      <c r="EL138" s="22"/>
      <c r="EM138" s="22"/>
      <c r="EN138" s="22"/>
      <c r="EO138" s="22"/>
      <c r="EP138" s="22"/>
      <c r="EQ138" s="22"/>
      <c r="ER138" s="22"/>
      <c r="ES138" s="22"/>
      <c r="ET138" s="22"/>
      <c r="EU138" s="22"/>
      <c r="EV138" s="22"/>
      <c r="EW138" s="22"/>
      <c r="EX138" s="22"/>
      <c r="EY138" s="22"/>
      <c r="EZ138" s="22"/>
      <c r="FA138" s="22"/>
      <c r="FB138" s="22"/>
      <c r="FC138" s="22"/>
      <c r="FD138" s="22"/>
      <c r="FE138" s="22"/>
      <c r="FF138" s="22"/>
      <c r="FG138" s="22"/>
      <c r="FH138" s="22"/>
      <c r="FI138" s="22"/>
      <c r="FJ138" s="22"/>
      <c r="FK138" s="22"/>
      <c r="FL138" s="22"/>
      <c r="FM138" s="22"/>
      <c r="FN138" s="22"/>
      <c r="FO138" s="22"/>
      <c r="FP138" s="22"/>
      <c r="FQ138" s="22"/>
      <c r="FR138" s="22"/>
      <c r="FS138" s="22"/>
      <c r="FT138" s="22"/>
      <c r="FU138" s="22"/>
      <c r="FV138" s="22"/>
      <c r="FW138" s="22"/>
      <c r="FX138" s="22"/>
      <c r="FY138" s="22"/>
      <c r="FZ138" s="22"/>
      <c r="GA138" s="22"/>
      <c r="GB138" s="22"/>
      <c r="GC138" s="22"/>
      <c r="GD138" s="22"/>
      <c r="GE138" s="22"/>
      <c r="GF138" s="22"/>
      <c r="GG138" s="22"/>
      <c r="GH138" s="22"/>
      <c r="GI138" s="22"/>
      <c r="GJ138" s="22"/>
      <c r="GK138" s="22"/>
    </row>
    <row r="139" spans="1:193" ht="13.5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157" t="s">
        <v>130</v>
      </c>
      <c r="AG139" s="157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  <c r="BS139" s="22"/>
      <c r="BT139" s="22"/>
      <c r="BU139" s="22"/>
      <c r="BV139" s="22"/>
      <c r="BW139" s="22"/>
      <c r="BX139" s="22"/>
      <c r="BY139" s="22"/>
      <c r="BZ139" s="22"/>
      <c r="CA139" s="22"/>
      <c r="CB139" s="22"/>
      <c r="CC139" s="22"/>
      <c r="CD139" s="22"/>
      <c r="CE139" s="22"/>
      <c r="CF139" s="22"/>
      <c r="CG139" s="22"/>
      <c r="CH139" s="22"/>
      <c r="CI139" s="22"/>
      <c r="CJ139" s="22"/>
      <c r="CK139" s="22"/>
      <c r="CL139" s="22"/>
      <c r="CM139" s="22"/>
      <c r="CN139" s="22"/>
      <c r="CO139" s="22"/>
      <c r="CP139" s="22"/>
      <c r="CQ139" s="22"/>
      <c r="CR139" s="22"/>
      <c r="CS139" s="22"/>
      <c r="CT139" s="22"/>
      <c r="CU139" s="22"/>
      <c r="CV139" s="22"/>
      <c r="CW139" s="22"/>
      <c r="CX139" s="22"/>
      <c r="CY139" s="22"/>
      <c r="CZ139" s="22"/>
      <c r="DA139" s="22"/>
      <c r="DB139" s="22"/>
      <c r="DC139" s="22"/>
      <c r="DD139" s="22"/>
      <c r="DE139" s="22"/>
      <c r="DF139" s="22"/>
      <c r="DG139" s="22"/>
      <c r="DH139" s="22"/>
      <c r="DI139" s="22"/>
      <c r="DJ139" s="22"/>
      <c r="DK139" s="22"/>
      <c r="DL139" s="22"/>
      <c r="DM139" s="22"/>
      <c r="DN139" s="22"/>
      <c r="DO139" s="22"/>
      <c r="DP139" s="22"/>
      <c r="DQ139" s="22"/>
      <c r="DR139" s="22"/>
      <c r="DS139" s="22"/>
      <c r="DT139" s="22"/>
      <c r="DU139" s="22"/>
      <c r="DV139" s="22"/>
      <c r="DW139" s="22"/>
      <c r="DX139" s="22"/>
      <c r="DY139" s="22"/>
      <c r="DZ139" s="22"/>
      <c r="EA139" s="22"/>
      <c r="EB139" s="22"/>
      <c r="EC139" s="22"/>
      <c r="ED139" s="22"/>
      <c r="EE139" s="22"/>
      <c r="EF139" s="22"/>
      <c r="EG139" s="22"/>
      <c r="EH139" s="22"/>
      <c r="EI139" s="22"/>
      <c r="EJ139" s="22"/>
      <c r="EK139" s="22"/>
      <c r="EL139" s="22"/>
      <c r="EM139" s="22"/>
      <c r="EN139" s="22"/>
      <c r="EO139" s="22"/>
      <c r="EP139" s="22"/>
      <c r="EQ139" s="22"/>
      <c r="ER139" s="22"/>
      <c r="ES139" s="22"/>
      <c r="ET139" s="22"/>
      <c r="EU139" s="22"/>
      <c r="EV139" s="22"/>
      <c r="EW139" s="22"/>
      <c r="EX139" s="22"/>
      <c r="EY139" s="22"/>
      <c r="EZ139" s="22"/>
      <c r="FA139" s="22"/>
      <c r="FB139" s="22"/>
      <c r="FC139" s="22"/>
      <c r="FD139" s="22"/>
      <c r="FE139" s="22"/>
      <c r="FF139" s="22"/>
      <c r="FG139" s="22"/>
      <c r="FH139" s="22"/>
      <c r="FI139" s="22"/>
      <c r="FJ139" s="22"/>
      <c r="FK139" s="22"/>
      <c r="FL139" s="22"/>
      <c r="FM139" s="22"/>
      <c r="FN139" s="22"/>
      <c r="FO139" s="22"/>
      <c r="FP139" s="22"/>
      <c r="FQ139" s="22"/>
      <c r="FR139" s="22"/>
      <c r="FS139" s="22"/>
      <c r="FT139" s="22"/>
      <c r="FU139" s="22"/>
      <c r="FV139" s="22"/>
      <c r="FW139" s="22"/>
      <c r="FX139" s="22"/>
      <c r="FY139" s="22"/>
      <c r="FZ139" s="22"/>
      <c r="GA139" s="22"/>
      <c r="GB139" s="22"/>
      <c r="GC139" s="22"/>
      <c r="GD139" s="22"/>
      <c r="GE139" s="22"/>
      <c r="GF139" s="22"/>
      <c r="GG139" s="22"/>
      <c r="GH139" s="22"/>
      <c r="GI139" s="22"/>
      <c r="GJ139" s="22"/>
      <c r="GK139" s="22"/>
    </row>
    <row r="140" spans="1:193" ht="13.5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  <c r="BS140" s="22"/>
      <c r="BT140" s="22"/>
      <c r="BU140" s="22"/>
      <c r="BV140" s="22"/>
      <c r="BW140" s="22"/>
      <c r="BX140" s="22"/>
      <c r="BY140" s="22"/>
      <c r="BZ140" s="22"/>
      <c r="CA140" s="22"/>
      <c r="CB140" s="22"/>
      <c r="CC140" s="22"/>
      <c r="CD140" s="22"/>
      <c r="CE140" s="22"/>
      <c r="CF140" s="22"/>
      <c r="CG140" s="22"/>
      <c r="CH140" s="22"/>
      <c r="CI140" s="22"/>
      <c r="CJ140" s="22"/>
      <c r="CK140" s="22"/>
      <c r="CL140" s="22"/>
      <c r="CM140" s="22"/>
      <c r="CN140" s="22"/>
      <c r="CO140" s="22"/>
      <c r="CP140" s="22"/>
      <c r="CQ140" s="22"/>
      <c r="CR140" s="22"/>
      <c r="CS140" s="22"/>
      <c r="CT140" s="22"/>
      <c r="CU140" s="22"/>
      <c r="CV140" s="22"/>
      <c r="CW140" s="22"/>
      <c r="CX140" s="22"/>
      <c r="CY140" s="22"/>
      <c r="CZ140" s="22"/>
      <c r="DA140" s="22"/>
      <c r="DB140" s="22"/>
      <c r="DC140" s="22"/>
      <c r="DD140" s="22"/>
      <c r="DE140" s="22"/>
      <c r="DF140" s="22"/>
      <c r="DG140" s="22"/>
      <c r="DH140" s="22"/>
      <c r="DI140" s="22"/>
      <c r="DJ140" s="22"/>
      <c r="DK140" s="22"/>
      <c r="DL140" s="22"/>
      <c r="DM140" s="22"/>
      <c r="DN140" s="22"/>
      <c r="DO140" s="22"/>
      <c r="DP140" s="22"/>
      <c r="DQ140" s="22"/>
      <c r="DR140" s="22"/>
      <c r="DS140" s="22"/>
      <c r="DT140" s="22"/>
      <c r="DU140" s="22"/>
      <c r="DV140" s="22"/>
      <c r="DW140" s="22"/>
      <c r="DX140" s="22"/>
      <c r="DY140" s="22"/>
      <c r="DZ140" s="22"/>
      <c r="EA140" s="22"/>
      <c r="EB140" s="22"/>
      <c r="EC140" s="22"/>
      <c r="ED140" s="22"/>
      <c r="EE140" s="22"/>
      <c r="EF140" s="22"/>
      <c r="EG140" s="22"/>
      <c r="EH140" s="22"/>
      <c r="EI140" s="22"/>
      <c r="EJ140" s="22"/>
      <c r="EK140" s="22"/>
      <c r="EL140" s="22"/>
      <c r="EM140" s="22"/>
      <c r="EN140" s="22"/>
      <c r="EO140" s="22"/>
      <c r="EP140" s="22"/>
      <c r="EQ140" s="22"/>
      <c r="ER140" s="22"/>
      <c r="ES140" s="22"/>
      <c r="ET140" s="22"/>
      <c r="EU140" s="22"/>
      <c r="EV140" s="22"/>
      <c r="EW140" s="22"/>
      <c r="EX140" s="22"/>
      <c r="EY140" s="22"/>
      <c r="EZ140" s="22"/>
      <c r="FA140" s="22"/>
      <c r="FB140" s="22"/>
      <c r="FC140" s="22"/>
      <c r="FD140" s="22"/>
      <c r="FE140" s="22"/>
      <c r="FF140" s="22"/>
      <c r="FG140" s="22"/>
      <c r="FH140" s="22"/>
      <c r="FI140" s="22"/>
      <c r="FJ140" s="22"/>
      <c r="FK140" s="22"/>
      <c r="FL140" s="22"/>
      <c r="FM140" s="22"/>
      <c r="FN140" s="22"/>
      <c r="FO140" s="22"/>
      <c r="FP140" s="22"/>
      <c r="FQ140" s="22"/>
      <c r="FR140" s="22"/>
      <c r="FS140" s="22"/>
      <c r="FT140" s="22"/>
      <c r="FU140" s="22"/>
      <c r="FV140" s="22"/>
      <c r="FW140" s="22"/>
      <c r="FX140" s="22"/>
      <c r="FY140" s="22"/>
      <c r="FZ140" s="22"/>
      <c r="GA140" s="22"/>
      <c r="GB140" s="22"/>
      <c r="GC140" s="22"/>
      <c r="GD140" s="22"/>
      <c r="GE140" s="22"/>
      <c r="GF140" s="22"/>
      <c r="GG140" s="22"/>
      <c r="GH140" s="22"/>
      <c r="GI140" s="22"/>
      <c r="GJ140" s="22"/>
      <c r="GK140" s="22"/>
    </row>
    <row r="141" spans="1:193" ht="13.5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22"/>
      <c r="BR141" s="22"/>
      <c r="BS141" s="22"/>
      <c r="BT141" s="22"/>
      <c r="BU141" s="22"/>
      <c r="BV141" s="22"/>
      <c r="BW141" s="22"/>
      <c r="BX141" s="22"/>
      <c r="BY141" s="22"/>
      <c r="BZ141" s="22"/>
      <c r="CA141" s="22"/>
      <c r="CB141" s="22"/>
      <c r="CC141" s="22"/>
      <c r="CD141" s="22"/>
      <c r="CE141" s="22"/>
      <c r="CF141" s="22"/>
      <c r="CG141" s="22"/>
      <c r="CH141" s="22"/>
      <c r="CI141" s="22"/>
      <c r="CJ141" s="22"/>
      <c r="CK141" s="22"/>
      <c r="CL141" s="22"/>
      <c r="CM141" s="22"/>
      <c r="CN141" s="22"/>
      <c r="CO141" s="22"/>
      <c r="CP141" s="22"/>
      <c r="CQ141" s="22"/>
      <c r="CR141" s="22"/>
      <c r="CS141" s="22"/>
      <c r="CT141" s="22"/>
      <c r="CU141" s="22"/>
      <c r="CV141" s="22"/>
      <c r="CW141" s="22"/>
      <c r="CX141" s="22"/>
      <c r="CY141" s="22"/>
      <c r="CZ141" s="22"/>
      <c r="DA141" s="22"/>
      <c r="DB141" s="22"/>
      <c r="DC141" s="22"/>
      <c r="DD141" s="22"/>
      <c r="DE141" s="22"/>
      <c r="DF141" s="22"/>
      <c r="DG141" s="22"/>
      <c r="DH141" s="22"/>
      <c r="DI141" s="22"/>
      <c r="DJ141" s="22"/>
      <c r="DK141" s="22"/>
      <c r="DL141" s="22"/>
      <c r="DM141" s="22"/>
      <c r="DN141" s="22"/>
      <c r="DO141" s="22"/>
      <c r="DP141" s="22"/>
      <c r="DQ141" s="22"/>
      <c r="DR141" s="22"/>
      <c r="DS141" s="22"/>
      <c r="DT141" s="22"/>
      <c r="DU141" s="22"/>
      <c r="DV141" s="22"/>
      <c r="DW141" s="22"/>
      <c r="DX141" s="22"/>
      <c r="DY141" s="22"/>
      <c r="DZ141" s="22"/>
      <c r="EA141" s="22"/>
      <c r="EB141" s="22"/>
      <c r="EC141" s="22"/>
      <c r="ED141" s="22"/>
      <c r="EE141" s="22"/>
      <c r="EF141" s="22"/>
      <c r="EG141" s="22"/>
      <c r="EH141" s="22"/>
      <c r="EI141" s="22"/>
      <c r="EJ141" s="22"/>
      <c r="EK141" s="22"/>
      <c r="EL141" s="22"/>
      <c r="EM141" s="22"/>
      <c r="EN141" s="22"/>
      <c r="EO141" s="22"/>
      <c r="EP141" s="22"/>
      <c r="EQ141" s="22"/>
      <c r="ER141" s="22"/>
      <c r="ES141" s="22"/>
      <c r="ET141" s="22"/>
      <c r="EU141" s="22"/>
      <c r="EV141" s="22"/>
      <c r="EW141" s="22"/>
      <c r="EX141" s="22"/>
      <c r="EY141" s="22"/>
      <c r="EZ141" s="22"/>
      <c r="FA141" s="22"/>
      <c r="FB141" s="22"/>
      <c r="FC141" s="22"/>
      <c r="FD141" s="22"/>
      <c r="FE141" s="22"/>
      <c r="FF141" s="22"/>
      <c r="FG141" s="22"/>
      <c r="FH141" s="22"/>
      <c r="FI141" s="22"/>
      <c r="FJ141" s="22"/>
      <c r="FK141" s="22"/>
      <c r="FL141" s="22"/>
      <c r="FM141" s="22"/>
      <c r="FN141" s="22"/>
      <c r="FO141" s="22"/>
      <c r="FP141" s="22"/>
      <c r="FQ141" s="22"/>
      <c r="FR141" s="22"/>
      <c r="FS141" s="22"/>
      <c r="FT141" s="22"/>
      <c r="FU141" s="22"/>
      <c r="FV141" s="22"/>
      <c r="FW141" s="22"/>
      <c r="FX141" s="22"/>
      <c r="FY141" s="22"/>
      <c r="FZ141" s="22"/>
      <c r="GA141" s="22"/>
      <c r="GB141" s="22"/>
      <c r="GC141" s="22"/>
      <c r="GD141" s="22"/>
      <c r="GE141" s="22"/>
      <c r="GF141" s="22"/>
      <c r="GG141" s="22"/>
      <c r="GH141" s="22"/>
      <c r="GI141" s="22"/>
      <c r="GJ141" s="22"/>
      <c r="GK141" s="22"/>
    </row>
    <row r="142" spans="1:193" ht="13.5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22"/>
      <c r="BR142" s="22"/>
      <c r="BS142" s="22"/>
      <c r="BT142" s="22"/>
      <c r="BU142" s="22"/>
      <c r="BV142" s="22"/>
      <c r="BW142" s="22"/>
      <c r="BX142" s="22"/>
      <c r="BY142" s="22"/>
      <c r="BZ142" s="22"/>
      <c r="CA142" s="22"/>
      <c r="CB142" s="22"/>
      <c r="CC142" s="22"/>
      <c r="CD142" s="22"/>
      <c r="CE142" s="22"/>
      <c r="CF142" s="22"/>
      <c r="CG142" s="22"/>
      <c r="CH142" s="22"/>
      <c r="CI142" s="22"/>
      <c r="CJ142" s="22"/>
      <c r="CK142" s="22"/>
      <c r="CL142" s="22"/>
      <c r="CM142" s="22"/>
      <c r="CN142" s="22"/>
      <c r="CO142" s="22"/>
      <c r="CP142" s="22"/>
      <c r="CQ142" s="22"/>
      <c r="CR142" s="22"/>
      <c r="CS142" s="22"/>
      <c r="CT142" s="22"/>
      <c r="CU142" s="22"/>
      <c r="CV142" s="22"/>
      <c r="CW142" s="22"/>
      <c r="CX142" s="22"/>
      <c r="CY142" s="22"/>
      <c r="CZ142" s="22"/>
      <c r="DA142" s="22"/>
      <c r="DB142" s="22"/>
      <c r="DC142" s="22"/>
      <c r="DD142" s="22"/>
      <c r="DE142" s="22"/>
      <c r="DF142" s="22"/>
      <c r="DG142" s="22"/>
      <c r="DH142" s="22"/>
      <c r="DI142" s="22"/>
      <c r="DJ142" s="22"/>
      <c r="DK142" s="22"/>
      <c r="DL142" s="22"/>
      <c r="DM142" s="22"/>
      <c r="DN142" s="22"/>
      <c r="DO142" s="22"/>
      <c r="DP142" s="22"/>
      <c r="DQ142" s="22"/>
      <c r="DR142" s="22"/>
      <c r="DS142" s="22"/>
      <c r="DT142" s="22"/>
      <c r="DU142" s="22"/>
      <c r="DV142" s="22"/>
      <c r="DW142" s="22"/>
      <c r="DX142" s="22"/>
      <c r="DY142" s="22"/>
      <c r="DZ142" s="22"/>
      <c r="EA142" s="22"/>
      <c r="EB142" s="22"/>
      <c r="EC142" s="22"/>
      <c r="ED142" s="22"/>
      <c r="EE142" s="22"/>
      <c r="EF142" s="22"/>
      <c r="EG142" s="22"/>
      <c r="EH142" s="22"/>
      <c r="EI142" s="22"/>
      <c r="EJ142" s="22"/>
      <c r="EK142" s="22"/>
      <c r="EL142" s="22"/>
      <c r="EM142" s="22"/>
      <c r="EN142" s="22"/>
      <c r="EO142" s="22"/>
      <c r="EP142" s="22"/>
      <c r="EQ142" s="22"/>
      <c r="ER142" s="22"/>
      <c r="ES142" s="22"/>
      <c r="ET142" s="22"/>
      <c r="EU142" s="22"/>
      <c r="EV142" s="22"/>
      <c r="EW142" s="22"/>
      <c r="EX142" s="22"/>
      <c r="EY142" s="22"/>
      <c r="EZ142" s="22"/>
      <c r="FA142" s="22"/>
      <c r="FB142" s="22"/>
      <c r="FC142" s="22"/>
      <c r="FD142" s="22"/>
      <c r="FE142" s="22"/>
      <c r="FF142" s="22"/>
      <c r="FG142" s="22"/>
      <c r="FH142" s="22"/>
      <c r="FI142" s="22"/>
      <c r="FJ142" s="22"/>
      <c r="FK142" s="22"/>
      <c r="FL142" s="22"/>
      <c r="FM142" s="22"/>
      <c r="FN142" s="22"/>
      <c r="FO142" s="22"/>
      <c r="FP142" s="22"/>
      <c r="FQ142" s="22"/>
      <c r="FR142" s="22"/>
      <c r="FS142" s="22"/>
      <c r="FT142" s="22"/>
      <c r="FU142" s="22"/>
      <c r="FV142" s="22"/>
      <c r="FW142" s="22"/>
      <c r="FX142" s="22"/>
      <c r="FY142" s="22"/>
      <c r="FZ142" s="22"/>
      <c r="GA142" s="22"/>
      <c r="GB142" s="22"/>
      <c r="GC142" s="22"/>
      <c r="GD142" s="22"/>
      <c r="GE142" s="22"/>
      <c r="GF142" s="22"/>
      <c r="GG142" s="22"/>
      <c r="GH142" s="22"/>
      <c r="GI142" s="22"/>
      <c r="GJ142" s="22"/>
      <c r="GK142" s="22"/>
    </row>
    <row r="143" spans="1:193" ht="13.5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  <c r="BS143" s="22"/>
      <c r="BT143" s="22"/>
      <c r="BU143" s="22"/>
      <c r="BV143" s="22"/>
      <c r="BW143" s="22"/>
      <c r="BX143" s="22"/>
      <c r="BY143" s="22"/>
      <c r="BZ143" s="22"/>
      <c r="CA143" s="22"/>
      <c r="CB143" s="22"/>
      <c r="CC143" s="22"/>
      <c r="CD143" s="22"/>
      <c r="CE143" s="22"/>
      <c r="CF143" s="22"/>
      <c r="CG143" s="22"/>
      <c r="CH143" s="22"/>
      <c r="CI143" s="22"/>
      <c r="CJ143" s="22"/>
      <c r="CK143" s="22"/>
      <c r="CL143" s="22"/>
      <c r="CM143" s="22"/>
      <c r="CN143" s="22"/>
      <c r="CO143" s="22"/>
      <c r="CP143" s="22"/>
      <c r="CQ143" s="22"/>
      <c r="CR143" s="22"/>
      <c r="CS143" s="22"/>
      <c r="CT143" s="22"/>
      <c r="CU143" s="22"/>
      <c r="CV143" s="22"/>
      <c r="CW143" s="22"/>
      <c r="CX143" s="22"/>
      <c r="CY143" s="22"/>
      <c r="CZ143" s="22"/>
      <c r="DA143" s="22"/>
      <c r="DB143" s="22"/>
      <c r="DC143" s="22"/>
      <c r="DD143" s="22"/>
      <c r="DE143" s="22"/>
      <c r="DF143" s="22"/>
      <c r="DG143" s="22"/>
      <c r="DH143" s="22"/>
      <c r="DI143" s="22"/>
      <c r="DJ143" s="22"/>
      <c r="DK143" s="22"/>
      <c r="DL143" s="22"/>
      <c r="DM143" s="22"/>
      <c r="DN143" s="22"/>
      <c r="DO143" s="22"/>
      <c r="DP143" s="22"/>
      <c r="DQ143" s="22"/>
      <c r="DR143" s="22"/>
      <c r="DS143" s="22"/>
      <c r="DT143" s="22"/>
      <c r="DU143" s="22"/>
      <c r="DV143" s="22"/>
      <c r="DW143" s="22"/>
      <c r="DX143" s="22"/>
      <c r="DY143" s="22"/>
      <c r="DZ143" s="22"/>
      <c r="EA143" s="22"/>
      <c r="EB143" s="22"/>
      <c r="EC143" s="22"/>
      <c r="ED143" s="22"/>
      <c r="EE143" s="22"/>
      <c r="EF143" s="22"/>
      <c r="EG143" s="22"/>
      <c r="EH143" s="22"/>
      <c r="EI143" s="22"/>
      <c r="EJ143" s="22"/>
      <c r="EK143" s="22"/>
      <c r="EL143" s="22"/>
      <c r="EM143" s="22"/>
      <c r="EN143" s="22"/>
      <c r="EO143" s="22"/>
      <c r="EP143" s="22"/>
      <c r="EQ143" s="22"/>
      <c r="ER143" s="22"/>
      <c r="ES143" s="22"/>
      <c r="ET143" s="22"/>
      <c r="EU143" s="22"/>
      <c r="EV143" s="22"/>
      <c r="EW143" s="22"/>
      <c r="EX143" s="22"/>
      <c r="EY143" s="22"/>
      <c r="EZ143" s="22"/>
      <c r="FA143" s="22"/>
      <c r="FB143" s="22"/>
      <c r="FC143" s="22"/>
      <c r="FD143" s="22"/>
      <c r="FE143" s="22"/>
      <c r="FF143" s="22"/>
      <c r="FG143" s="22"/>
      <c r="FH143" s="22"/>
      <c r="FI143" s="22"/>
      <c r="FJ143" s="22"/>
      <c r="FK143" s="22"/>
      <c r="FL143" s="22"/>
      <c r="FM143" s="22"/>
      <c r="FN143" s="22"/>
      <c r="FO143" s="22"/>
      <c r="FP143" s="22"/>
      <c r="FQ143" s="22"/>
      <c r="FR143" s="22"/>
      <c r="FS143" s="22"/>
      <c r="FT143" s="22"/>
      <c r="FU143" s="22"/>
      <c r="FV143" s="22"/>
      <c r="FW143" s="22"/>
      <c r="FX143" s="22"/>
      <c r="FY143" s="22"/>
      <c r="FZ143" s="22"/>
      <c r="GA143" s="22"/>
      <c r="GB143" s="22"/>
      <c r="GC143" s="22"/>
      <c r="GD143" s="22"/>
      <c r="GE143" s="22"/>
      <c r="GF143" s="22"/>
      <c r="GG143" s="22"/>
      <c r="GH143" s="22"/>
      <c r="GI143" s="22"/>
      <c r="GJ143" s="22"/>
      <c r="GK143" s="22"/>
    </row>
    <row r="144" spans="1:193" ht="13.5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  <c r="BS144" s="22"/>
      <c r="BT144" s="22"/>
      <c r="BU144" s="22"/>
      <c r="BV144" s="22"/>
      <c r="BW144" s="22"/>
      <c r="BX144" s="22"/>
      <c r="BY144" s="22"/>
      <c r="BZ144" s="22"/>
      <c r="CA144" s="22"/>
      <c r="CB144" s="22"/>
      <c r="CC144" s="22"/>
      <c r="CD144" s="22"/>
      <c r="CE144" s="22"/>
      <c r="CF144" s="22"/>
      <c r="CG144" s="22"/>
      <c r="CH144" s="22"/>
      <c r="CI144" s="22"/>
      <c r="CJ144" s="22"/>
      <c r="CK144" s="22"/>
      <c r="CL144" s="22"/>
      <c r="CM144" s="22"/>
      <c r="CN144" s="22"/>
      <c r="CO144" s="22"/>
      <c r="CP144" s="22"/>
      <c r="CQ144" s="22"/>
      <c r="CR144" s="22"/>
      <c r="CS144" s="22"/>
      <c r="CT144" s="22"/>
      <c r="CU144" s="22"/>
      <c r="CV144" s="22"/>
      <c r="CW144" s="22"/>
      <c r="CX144" s="22"/>
      <c r="CY144" s="22"/>
      <c r="CZ144" s="22"/>
      <c r="DA144" s="22"/>
      <c r="DB144" s="22"/>
      <c r="DC144" s="22"/>
      <c r="DD144" s="22"/>
      <c r="DE144" s="22"/>
      <c r="DF144" s="22"/>
      <c r="DG144" s="22"/>
      <c r="DH144" s="22"/>
      <c r="DI144" s="22"/>
      <c r="DJ144" s="22"/>
      <c r="DK144" s="22"/>
      <c r="DL144" s="22"/>
      <c r="DM144" s="22"/>
      <c r="DN144" s="22"/>
      <c r="DO144" s="22"/>
      <c r="DP144" s="22"/>
      <c r="DQ144" s="22"/>
      <c r="DR144" s="22"/>
      <c r="DS144" s="22"/>
      <c r="DT144" s="22"/>
      <c r="DU144" s="22"/>
      <c r="DV144" s="22"/>
      <c r="DW144" s="22"/>
      <c r="DX144" s="22"/>
      <c r="DY144" s="22"/>
      <c r="DZ144" s="22"/>
      <c r="EA144" s="22"/>
      <c r="EB144" s="22"/>
      <c r="EC144" s="22"/>
      <c r="ED144" s="22"/>
      <c r="EE144" s="22"/>
      <c r="EF144" s="22"/>
      <c r="EG144" s="22"/>
      <c r="EH144" s="22"/>
      <c r="EI144" s="22"/>
      <c r="EJ144" s="22"/>
      <c r="EK144" s="22"/>
      <c r="EL144" s="22"/>
      <c r="EM144" s="22"/>
      <c r="EN144" s="22"/>
      <c r="EO144" s="22"/>
      <c r="EP144" s="22"/>
      <c r="EQ144" s="22"/>
      <c r="ER144" s="22"/>
      <c r="ES144" s="22"/>
      <c r="ET144" s="22"/>
      <c r="EU144" s="22"/>
      <c r="EV144" s="22"/>
      <c r="EW144" s="22"/>
      <c r="EX144" s="22"/>
      <c r="EY144" s="22"/>
      <c r="EZ144" s="22"/>
      <c r="FA144" s="22"/>
      <c r="FB144" s="22"/>
      <c r="FC144" s="22"/>
      <c r="FD144" s="22"/>
      <c r="FE144" s="22"/>
      <c r="FF144" s="22"/>
      <c r="FG144" s="22"/>
      <c r="FH144" s="22"/>
      <c r="FI144" s="22"/>
      <c r="FJ144" s="22"/>
      <c r="FK144" s="22"/>
      <c r="FL144" s="22"/>
      <c r="FM144" s="22"/>
      <c r="FN144" s="22"/>
      <c r="FO144" s="22"/>
      <c r="FP144" s="22"/>
      <c r="FQ144" s="22"/>
      <c r="FR144" s="22"/>
      <c r="FS144" s="22"/>
      <c r="FT144" s="22"/>
      <c r="FU144" s="22"/>
      <c r="FV144" s="22"/>
      <c r="FW144" s="22"/>
      <c r="FX144" s="22"/>
      <c r="FY144" s="22"/>
      <c r="FZ144" s="22"/>
      <c r="GA144" s="22"/>
      <c r="GB144" s="22"/>
      <c r="GC144" s="22"/>
      <c r="GD144" s="22"/>
      <c r="GE144" s="22"/>
      <c r="GF144" s="22"/>
      <c r="GG144" s="22"/>
      <c r="GH144" s="22"/>
      <c r="GI144" s="22"/>
      <c r="GJ144" s="22"/>
      <c r="GK144" s="22"/>
    </row>
    <row r="145" spans="1:193" ht="13.5">
      <c r="A145" s="22"/>
      <c r="B145" s="22"/>
      <c r="C145" s="22"/>
      <c r="D145" s="22"/>
      <c r="E145" s="22"/>
      <c r="F145" s="22"/>
      <c r="G145" s="157" t="s">
        <v>130</v>
      </c>
      <c r="H145" s="157"/>
      <c r="I145" s="111" t="s">
        <v>25</v>
      </c>
      <c r="J145" s="111"/>
      <c r="K145" s="152">
        <f>+$AD$124</f>
        <v>3272</v>
      </c>
      <c r="L145" s="151"/>
      <c r="M145" s="151"/>
      <c r="N145" s="151"/>
      <c r="O145" s="151"/>
      <c r="P145" s="157" t="s">
        <v>131</v>
      </c>
      <c r="Q145" s="157"/>
      <c r="R145" s="157">
        <v>4</v>
      </c>
      <c r="S145" s="157"/>
      <c r="T145" s="157" t="s">
        <v>132</v>
      </c>
      <c r="U145" s="157"/>
      <c r="V145" s="218">
        <f>+$AD$127</f>
        <v>1575</v>
      </c>
      <c r="W145" s="218"/>
      <c r="X145" s="218"/>
      <c r="Y145" s="218"/>
      <c r="Z145" s="218"/>
      <c r="AA145" s="111" t="s">
        <v>25</v>
      </c>
      <c r="AB145" s="111"/>
      <c r="AC145" s="212">
        <f>ROUND($K$145/$R$145+$V$145,0)</f>
        <v>2393</v>
      </c>
      <c r="AD145" s="212"/>
      <c r="AE145" s="212"/>
      <c r="AF145" s="212"/>
      <c r="AG145" s="212"/>
      <c r="AH145" s="111" t="s">
        <v>133</v>
      </c>
      <c r="AI145" s="111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  <c r="BL145" s="22"/>
      <c r="BM145" s="22"/>
      <c r="BN145" s="22"/>
      <c r="BO145" s="22"/>
      <c r="BP145" s="22"/>
      <c r="BQ145" s="22"/>
      <c r="BR145" s="22"/>
      <c r="BS145" s="22"/>
      <c r="BT145" s="22"/>
      <c r="BU145" s="22"/>
      <c r="BV145" s="22"/>
      <c r="BW145" s="22"/>
      <c r="BX145" s="22"/>
      <c r="BY145" s="22"/>
      <c r="BZ145" s="22"/>
      <c r="CA145" s="22"/>
      <c r="CB145" s="22"/>
      <c r="CC145" s="22"/>
      <c r="CD145" s="22"/>
      <c r="CE145" s="22"/>
      <c r="CF145" s="22"/>
      <c r="CG145" s="22"/>
      <c r="CH145" s="22"/>
      <c r="CI145" s="22"/>
      <c r="CJ145" s="22"/>
      <c r="CK145" s="22"/>
      <c r="CL145" s="22"/>
      <c r="CM145" s="22"/>
      <c r="CN145" s="22"/>
      <c r="CO145" s="22"/>
      <c r="CP145" s="22"/>
      <c r="CQ145" s="22"/>
      <c r="CR145" s="22"/>
      <c r="CS145" s="22"/>
      <c r="CT145" s="22"/>
      <c r="CU145" s="22"/>
      <c r="CV145" s="22"/>
      <c r="CW145" s="22"/>
      <c r="CX145" s="22"/>
      <c r="CY145" s="22"/>
      <c r="CZ145" s="22"/>
      <c r="DA145" s="22"/>
      <c r="DB145" s="22"/>
      <c r="DC145" s="22"/>
      <c r="DD145" s="22"/>
      <c r="DE145" s="22"/>
      <c r="DF145" s="22"/>
      <c r="DG145" s="22"/>
      <c r="DH145" s="22"/>
      <c r="DI145" s="22"/>
      <c r="DJ145" s="22"/>
      <c r="DK145" s="22"/>
      <c r="DL145" s="22"/>
      <c r="DM145" s="22"/>
      <c r="DN145" s="22"/>
      <c r="DO145" s="22"/>
      <c r="DP145" s="22"/>
      <c r="DQ145" s="22"/>
      <c r="DR145" s="22"/>
      <c r="DS145" s="22"/>
      <c r="DT145" s="22"/>
      <c r="DU145" s="22"/>
      <c r="DV145" s="22"/>
      <c r="DW145" s="22"/>
      <c r="DX145" s="22"/>
      <c r="DY145" s="22"/>
      <c r="DZ145" s="22"/>
      <c r="EA145" s="22"/>
      <c r="EB145" s="22"/>
      <c r="EC145" s="22"/>
      <c r="ED145" s="22"/>
      <c r="EE145" s="22"/>
      <c r="EF145" s="22"/>
      <c r="EG145" s="22"/>
      <c r="EH145" s="22"/>
      <c r="EI145" s="22"/>
      <c r="EJ145" s="22"/>
      <c r="EK145" s="22"/>
      <c r="EL145" s="22"/>
      <c r="EM145" s="22"/>
      <c r="EN145" s="22"/>
      <c r="EO145" s="22"/>
      <c r="EP145" s="22"/>
      <c r="EQ145" s="22"/>
      <c r="ER145" s="22"/>
      <c r="ES145" s="22"/>
      <c r="ET145" s="22"/>
      <c r="EU145" s="22"/>
      <c r="EV145" s="22"/>
      <c r="EW145" s="22"/>
      <c r="EX145" s="22"/>
      <c r="EY145" s="22"/>
      <c r="EZ145" s="22"/>
      <c r="FA145" s="22"/>
      <c r="FB145" s="22"/>
      <c r="FC145" s="22"/>
      <c r="FD145" s="22"/>
      <c r="FE145" s="22"/>
      <c r="FF145" s="22"/>
      <c r="FG145" s="22"/>
      <c r="FH145" s="22"/>
      <c r="FI145" s="22"/>
      <c r="FJ145" s="22"/>
      <c r="FK145" s="22"/>
      <c r="FL145" s="22"/>
      <c r="FM145" s="22"/>
      <c r="FN145" s="22"/>
      <c r="FO145" s="22"/>
      <c r="FP145" s="22"/>
      <c r="FQ145" s="22"/>
      <c r="FR145" s="22"/>
      <c r="FS145" s="22"/>
      <c r="FT145" s="22"/>
      <c r="FU145" s="22"/>
      <c r="FV145" s="22"/>
      <c r="FW145" s="22"/>
      <c r="FX145" s="22"/>
      <c r="FY145" s="22"/>
      <c r="FZ145" s="22"/>
      <c r="GA145" s="22"/>
      <c r="GB145" s="22"/>
      <c r="GC145" s="22"/>
      <c r="GD145" s="22"/>
      <c r="GE145" s="22"/>
      <c r="GF145" s="22"/>
      <c r="GG145" s="22"/>
      <c r="GH145" s="22"/>
      <c r="GI145" s="22"/>
      <c r="GJ145" s="22"/>
      <c r="GK145" s="22"/>
    </row>
    <row r="146" spans="1:193" ht="13.5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22"/>
      <c r="BQ146" s="22"/>
      <c r="BR146" s="22"/>
      <c r="BS146" s="22"/>
      <c r="BT146" s="22"/>
      <c r="BU146" s="22"/>
      <c r="BV146" s="22"/>
      <c r="BW146" s="22"/>
      <c r="BX146" s="22"/>
      <c r="BY146" s="22"/>
      <c r="BZ146" s="22"/>
      <c r="CA146" s="22"/>
      <c r="CB146" s="22"/>
      <c r="CC146" s="22"/>
      <c r="CD146" s="22"/>
      <c r="CE146" s="22"/>
      <c r="CF146" s="22"/>
      <c r="CG146" s="22"/>
      <c r="CH146" s="22"/>
      <c r="CI146" s="22"/>
      <c r="CJ146" s="22"/>
      <c r="CK146" s="22"/>
      <c r="CL146" s="22"/>
      <c r="CM146" s="22"/>
      <c r="CN146" s="22"/>
      <c r="CO146" s="22"/>
      <c r="CP146" s="22"/>
      <c r="CQ146" s="22"/>
      <c r="CR146" s="22"/>
      <c r="CS146" s="22"/>
      <c r="CT146" s="22"/>
      <c r="CU146" s="22"/>
      <c r="CV146" s="22"/>
      <c r="CW146" s="22"/>
      <c r="CX146" s="22"/>
      <c r="CY146" s="22"/>
      <c r="CZ146" s="22"/>
      <c r="DA146" s="22"/>
      <c r="DB146" s="22"/>
      <c r="DC146" s="22"/>
      <c r="DD146" s="22"/>
      <c r="DE146" s="22"/>
      <c r="DF146" s="22"/>
      <c r="DG146" s="22"/>
      <c r="DH146" s="22"/>
      <c r="DI146" s="22"/>
      <c r="DJ146" s="22"/>
      <c r="DK146" s="22"/>
      <c r="DL146" s="22"/>
      <c r="DM146" s="22"/>
      <c r="DN146" s="22"/>
      <c r="DO146" s="22"/>
      <c r="DP146" s="22"/>
      <c r="DQ146" s="22"/>
      <c r="DR146" s="22"/>
      <c r="DS146" s="22"/>
      <c r="DT146" s="22"/>
      <c r="DU146" s="22"/>
      <c r="DV146" s="22"/>
      <c r="DW146" s="22"/>
      <c r="DX146" s="22"/>
      <c r="DY146" s="22"/>
      <c r="DZ146" s="22"/>
      <c r="EA146" s="22"/>
      <c r="EB146" s="22"/>
      <c r="EC146" s="22"/>
      <c r="ED146" s="22"/>
      <c r="EE146" s="22"/>
      <c r="EF146" s="22"/>
      <c r="EG146" s="22"/>
      <c r="EH146" s="22"/>
      <c r="EI146" s="22"/>
      <c r="EJ146" s="22"/>
      <c r="EK146" s="22"/>
      <c r="EL146" s="22"/>
      <c r="EM146" s="22"/>
      <c r="EN146" s="22"/>
      <c r="EO146" s="22"/>
      <c r="EP146" s="22"/>
      <c r="EQ146" s="22"/>
      <c r="ER146" s="22"/>
      <c r="ES146" s="22"/>
      <c r="ET146" s="22"/>
      <c r="EU146" s="22"/>
      <c r="EV146" s="22"/>
      <c r="EW146" s="22"/>
      <c r="EX146" s="22"/>
      <c r="EY146" s="22"/>
      <c r="EZ146" s="22"/>
      <c r="FA146" s="22"/>
      <c r="FB146" s="22"/>
      <c r="FC146" s="22"/>
      <c r="FD146" s="22"/>
      <c r="FE146" s="22"/>
      <c r="FF146" s="22"/>
      <c r="FG146" s="22"/>
      <c r="FH146" s="22"/>
      <c r="FI146" s="22"/>
      <c r="FJ146" s="22"/>
      <c r="FK146" s="22"/>
      <c r="FL146" s="22"/>
      <c r="FM146" s="22"/>
      <c r="FN146" s="22"/>
      <c r="FO146" s="22"/>
      <c r="FP146" s="22"/>
      <c r="FQ146" s="22"/>
      <c r="FR146" s="22"/>
      <c r="FS146" s="22"/>
      <c r="FT146" s="22"/>
      <c r="FU146" s="22"/>
      <c r="FV146" s="22"/>
      <c r="FW146" s="22"/>
      <c r="FX146" s="22"/>
      <c r="FY146" s="22"/>
      <c r="FZ146" s="22"/>
      <c r="GA146" s="22"/>
      <c r="GB146" s="22"/>
      <c r="GC146" s="22"/>
      <c r="GD146" s="22"/>
      <c r="GE146" s="22"/>
      <c r="GF146" s="22"/>
      <c r="GG146" s="22"/>
      <c r="GH146" s="22"/>
      <c r="GI146" s="22"/>
      <c r="GJ146" s="22"/>
      <c r="GK146" s="22"/>
    </row>
    <row r="147" spans="1:193" ht="15.75">
      <c r="A147" s="22"/>
      <c r="B147" s="22"/>
      <c r="C147" s="22"/>
      <c r="D147" s="22"/>
      <c r="E147" s="22"/>
      <c r="F147" s="22"/>
      <c r="G147" s="205" t="s">
        <v>48</v>
      </c>
      <c r="H147" s="205"/>
      <c r="I147" s="205" t="s">
        <v>25</v>
      </c>
      <c r="J147" s="205"/>
      <c r="K147" s="216" t="s">
        <v>49</v>
      </c>
      <c r="L147" s="216"/>
      <c r="M147" s="216"/>
      <c r="N147" s="216"/>
      <c r="O147" s="205" t="s">
        <v>25</v>
      </c>
      <c r="P147" s="205"/>
      <c r="Q147" s="219">
        <f>+$AC$145</f>
        <v>2393</v>
      </c>
      <c r="R147" s="220"/>
      <c r="S147" s="220"/>
      <c r="T147" s="220"/>
      <c r="U147" s="216" t="s">
        <v>17</v>
      </c>
      <c r="V147" s="216"/>
      <c r="W147" s="220">
        <f>+$E$129</f>
        <v>0.35</v>
      </c>
      <c r="X147" s="220"/>
      <c r="Y147" s="220"/>
      <c r="Z147" s="220"/>
      <c r="AA147" s="205" t="s">
        <v>25</v>
      </c>
      <c r="AB147" s="205"/>
      <c r="AC147" s="212">
        <f>ROUND(Q147*W147,0)</f>
        <v>838</v>
      </c>
      <c r="AD147" s="212"/>
      <c r="AE147" s="212"/>
      <c r="AF147" s="212"/>
      <c r="AG147" s="212"/>
      <c r="AH147" s="205" t="s">
        <v>52</v>
      </c>
      <c r="AI147" s="205"/>
      <c r="AJ147" s="205"/>
      <c r="AK147" s="205"/>
      <c r="AL147" s="51"/>
      <c r="AM147" s="51"/>
      <c r="AN147" s="51"/>
      <c r="AO147" s="51"/>
      <c r="AP147" s="52"/>
      <c r="AQ147" s="52"/>
      <c r="AR147" s="51"/>
      <c r="AS147" s="51"/>
      <c r="AT147" s="53"/>
      <c r="AU147" s="53"/>
      <c r="AV147" s="53"/>
      <c r="AW147" s="53"/>
      <c r="AX147" s="53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  <c r="BM147" s="22"/>
      <c r="BN147" s="22"/>
      <c r="BO147" s="22"/>
      <c r="BP147" s="22"/>
      <c r="BQ147" s="22"/>
      <c r="BR147" s="22"/>
      <c r="BS147" s="22"/>
      <c r="BT147" s="22"/>
      <c r="BU147" s="22"/>
      <c r="BV147" s="22"/>
      <c r="BW147" s="22"/>
      <c r="BX147" s="22"/>
      <c r="BY147" s="22"/>
      <c r="BZ147" s="22"/>
      <c r="CA147" s="22"/>
      <c r="CB147" s="22"/>
      <c r="CC147" s="22"/>
      <c r="CD147" s="22"/>
      <c r="CE147" s="22"/>
      <c r="CF147" s="22"/>
      <c r="CG147" s="22"/>
      <c r="CH147" s="22"/>
      <c r="CI147" s="22"/>
      <c r="CJ147" s="22"/>
      <c r="CK147" s="22"/>
      <c r="CL147" s="22"/>
      <c r="CM147" s="22"/>
      <c r="CN147" s="22"/>
      <c r="CO147" s="22"/>
      <c r="CP147" s="22"/>
      <c r="CQ147" s="22"/>
      <c r="CR147" s="22"/>
      <c r="CS147" s="22"/>
      <c r="CT147" s="22"/>
      <c r="CU147" s="22"/>
      <c r="CV147" s="22"/>
      <c r="CW147" s="22"/>
      <c r="CX147" s="22"/>
      <c r="CY147" s="22"/>
      <c r="CZ147" s="22"/>
      <c r="DA147" s="22"/>
      <c r="DB147" s="22"/>
      <c r="DC147" s="22"/>
      <c r="DD147" s="22"/>
      <c r="DE147" s="22"/>
      <c r="DF147" s="22"/>
      <c r="DG147" s="22"/>
      <c r="DH147" s="22"/>
      <c r="DI147" s="22"/>
      <c r="DJ147" s="22"/>
      <c r="DK147" s="22"/>
      <c r="DL147" s="22"/>
      <c r="DM147" s="22"/>
      <c r="DN147" s="22"/>
      <c r="DO147" s="22"/>
      <c r="DP147" s="22"/>
      <c r="DQ147" s="22"/>
      <c r="DR147" s="22"/>
      <c r="DS147" s="22"/>
      <c r="DT147" s="22"/>
      <c r="DU147" s="22"/>
      <c r="DV147" s="22"/>
      <c r="DW147" s="22"/>
      <c r="DX147" s="22"/>
      <c r="DY147" s="22"/>
      <c r="DZ147" s="22"/>
      <c r="EA147" s="22"/>
      <c r="EB147" s="22"/>
      <c r="EC147" s="22"/>
      <c r="ED147" s="22"/>
      <c r="EE147" s="22"/>
      <c r="EF147" s="22"/>
      <c r="EG147" s="22"/>
      <c r="EH147" s="22"/>
      <c r="EI147" s="22"/>
      <c r="EJ147" s="22"/>
      <c r="EK147" s="22"/>
      <c r="EL147" s="22"/>
      <c r="EM147" s="22"/>
      <c r="EN147" s="22"/>
      <c r="EO147" s="22"/>
      <c r="EP147" s="22"/>
      <c r="EQ147" s="22"/>
      <c r="ER147" s="22"/>
      <c r="ES147" s="22"/>
      <c r="ET147" s="22"/>
      <c r="EU147" s="22"/>
      <c r="EV147" s="22"/>
      <c r="EW147" s="22"/>
      <c r="EX147" s="22"/>
      <c r="EY147" s="22"/>
      <c r="EZ147" s="22"/>
      <c r="FA147" s="22"/>
      <c r="FB147" s="22"/>
      <c r="FC147" s="22"/>
      <c r="FD147" s="22"/>
      <c r="FE147" s="22"/>
      <c r="FF147" s="22"/>
      <c r="FG147" s="22"/>
      <c r="FH147" s="22"/>
      <c r="FI147" s="22"/>
      <c r="FJ147" s="22"/>
      <c r="FK147" s="22"/>
      <c r="FL147" s="22"/>
      <c r="FM147" s="22"/>
      <c r="FN147" s="22"/>
      <c r="FO147" s="22"/>
      <c r="FP147" s="22"/>
      <c r="FQ147" s="22"/>
      <c r="FR147" s="22"/>
      <c r="FS147" s="22"/>
      <c r="FT147" s="22"/>
      <c r="FU147" s="22"/>
      <c r="FV147" s="22"/>
      <c r="FW147" s="22"/>
      <c r="FX147" s="22"/>
      <c r="FY147" s="22"/>
      <c r="FZ147" s="22"/>
      <c r="GA147" s="22"/>
      <c r="GB147" s="22"/>
      <c r="GC147" s="22"/>
      <c r="GD147" s="22"/>
      <c r="GE147" s="22"/>
      <c r="GF147" s="22"/>
      <c r="GG147" s="22"/>
      <c r="GH147" s="22"/>
      <c r="GI147" s="22"/>
      <c r="GJ147" s="22"/>
      <c r="GK147" s="22"/>
    </row>
    <row r="148" spans="1:193" ht="13.5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  <c r="BH148" s="22"/>
      <c r="BI148" s="22"/>
      <c r="BJ148" s="22"/>
      <c r="BK148" s="22"/>
      <c r="BL148" s="22"/>
      <c r="BM148" s="22"/>
      <c r="BN148" s="22"/>
      <c r="BO148" s="22"/>
      <c r="BP148" s="22"/>
      <c r="BQ148" s="22"/>
      <c r="BR148" s="22"/>
      <c r="BS148" s="22"/>
      <c r="BT148" s="22"/>
      <c r="BU148" s="22"/>
      <c r="BV148" s="22"/>
      <c r="BW148" s="22"/>
      <c r="BX148" s="22"/>
      <c r="BY148" s="22"/>
      <c r="BZ148" s="22"/>
      <c r="CA148" s="22"/>
      <c r="CB148" s="22"/>
      <c r="CC148" s="22"/>
      <c r="CD148" s="22"/>
      <c r="CE148" s="22"/>
      <c r="CF148" s="22"/>
      <c r="CG148" s="22"/>
      <c r="CH148" s="22"/>
      <c r="CI148" s="22"/>
      <c r="CJ148" s="22"/>
      <c r="CK148" s="22"/>
      <c r="CL148" s="22"/>
      <c r="CM148" s="22"/>
      <c r="CN148" s="22"/>
      <c r="CO148" s="22"/>
      <c r="CP148" s="22"/>
      <c r="CQ148" s="22"/>
      <c r="CR148" s="22"/>
      <c r="CS148" s="22"/>
      <c r="CT148" s="22"/>
      <c r="CU148" s="22"/>
      <c r="CV148" s="22"/>
      <c r="CW148" s="22"/>
      <c r="CX148" s="22"/>
      <c r="CY148" s="22"/>
      <c r="CZ148" s="22"/>
      <c r="DA148" s="22"/>
      <c r="DB148" s="22"/>
      <c r="DC148" s="22"/>
      <c r="DD148" s="22"/>
      <c r="DE148" s="22"/>
      <c r="DF148" s="22"/>
      <c r="DG148" s="22"/>
      <c r="DH148" s="22"/>
      <c r="DI148" s="22"/>
      <c r="DJ148" s="22"/>
      <c r="DK148" s="22"/>
      <c r="DL148" s="22"/>
      <c r="DM148" s="22"/>
      <c r="DN148" s="22"/>
      <c r="DO148" s="22"/>
      <c r="DP148" s="22"/>
      <c r="DQ148" s="22"/>
      <c r="DR148" s="22"/>
      <c r="DS148" s="22"/>
      <c r="DT148" s="22"/>
      <c r="DU148" s="22"/>
      <c r="DV148" s="22"/>
      <c r="DW148" s="22"/>
      <c r="DX148" s="22"/>
      <c r="DY148" s="22"/>
      <c r="DZ148" s="22"/>
      <c r="EA148" s="22"/>
      <c r="EB148" s="22"/>
      <c r="EC148" s="22"/>
      <c r="ED148" s="22"/>
      <c r="EE148" s="22"/>
      <c r="EF148" s="22"/>
      <c r="EG148" s="22"/>
      <c r="EH148" s="22"/>
      <c r="EI148" s="22"/>
      <c r="EJ148" s="22"/>
      <c r="EK148" s="22"/>
      <c r="EL148" s="22"/>
      <c r="EM148" s="22"/>
      <c r="EN148" s="22"/>
      <c r="EO148" s="22"/>
      <c r="EP148" s="22"/>
      <c r="EQ148" s="22"/>
      <c r="ER148" s="22"/>
      <c r="ES148" s="22"/>
      <c r="ET148" s="22"/>
      <c r="EU148" s="22"/>
      <c r="EV148" s="22"/>
      <c r="EW148" s="22"/>
      <c r="EX148" s="22"/>
      <c r="EY148" s="22"/>
      <c r="EZ148" s="22"/>
      <c r="FA148" s="22"/>
      <c r="FB148" s="22"/>
      <c r="FC148" s="22"/>
      <c r="FD148" s="22"/>
      <c r="FE148" s="22"/>
      <c r="FF148" s="22"/>
      <c r="FG148" s="22"/>
      <c r="FH148" s="22"/>
      <c r="FI148" s="22"/>
      <c r="FJ148" s="22"/>
      <c r="FK148" s="22"/>
      <c r="FL148" s="22"/>
      <c r="FM148" s="22"/>
      <c r="FN148" s="22"/>
      <c r="FO148" s="22"/>
      <c r="FP148" s="22"/>
      <c r="FQ148" s="22"/>
      <c r="FR148" s="22"/>
      <c r="FS148" s="22"/>
      <c r="FT148" s="22"/>
      <c r="FU148" s="22"/>
      <c r="FV148" s="22"/>
      <c r="FW148" s="22"/>
      <c r="FX148" s="22"/>
      <c r="FY148" s="22"/>
      <c r="FZ148" s="22"/>
      <c r="GA148" s="22"/>
      <c r="GB148" s="22"/>
      <c r="GC148" s="22"/>
      <c r="GD148" s="22"/>
      <c r="GE148" s="22"/>
      <c r="GF148" s="22"/>
      <c r="GG148" s="22"/>
      <c r="GH148" s="22"/>
      <c r="GI148" s="22"/>
      <c r="GJ148" s="22"/>
      <c r="GK148" s="22"/>
    </row>
    <row r="149" spans="1:193" ht="15.75">
      <c r="A149" s="22"/>
      <c r="B149" s="22"/>
      <c r="C149" s="22"/>
      <c r="D149" s="22"/>
      <c r="E149" s="22"/>
      <c r="F149" s="22"/>
      <c r="G149" s="111" t="s">
        <v>66</v>
      </c>
      <c r="H149" s="111"/>
      <c r="I149" s="111" t="s">
        <v>25</v>
      </c>
      <c r="J149" s="111"/>
      <c r="K149" s="110" t="s">
        <v>48</v>
      </c>
      <c r="L149" s="110"/>
      <c r="M149" s="110"/>
      <c r="N149" s="111" t="s">
        <v>25</v>
      </c>
      <c r="O149" s="111"/>
      <c r="P149" s="118">
        <f>+$AC$147</f>
        <v>838</v>
      </c>
      <c r="Q149" s="118"/>
      <c r="R149" s="118"/>
      <c r="S149" s="118"/>
      <c r="T149" s="110" t="s">
        <v>17</v>
      </c>
      <c r="U149" s="110"/>
      <c r="V149" s="119">
        <v>10</v>
      </c>
      <c r="W149" s="119"/>
      <c r="X149" s="120">
        <v>3</v>
      </c>
      <c r="Y149" s="120"/>
      <c r="Z149" s="111" t="s">
        <v>25</v>
      </c>
      <c r="AA149" s="111"/>
      <c r="AB149" s="203">
        <f>ROUND($P$149*$V$149^3/$P$150,0)</f>
        <v>219</v>
      </c>
      <c r="AC149" s="203"/>
      <c r="AD149" s="203"/>
      <c r="AE149" s="203"/>
      <c r="AF149" s="111" t="s">
        <v>67</v>
      </c>
      <c r="AG149" s="111"/>
      <c r="AH149" s="111"/>
      <c r="AI149" s="111"/>
      <c r="AJ149" s="111"/>
      <c r="AK149" s="151" t="str">
        <f>IF($AB$149&lt;=$AR$149,"≦","＞")</f>
        <v>≦</v>
      </c>
      <c r="AL149" s="151"/>
      <c r="AM149" s="111" t="s">
        <v>69</v>
      </c>
      <c r="AN149" s="111"/>
      <c r="AO149" s="111"/>
      <c r="AP149" s="111" t="s">
        <v>25</v>
      </c>
      <c r="AQ149" s="111"/>
      <c r="AR149" s="202">
        <f>VLOOKUP($P$108,$BE$77:$BJ$83,6,FALSE)</f>
        <v>235</v>
      </c>
      <c r="AS149" s="202"/>
      <c r="AT149" s="202"/>
      <c r="AU149" s="202"/>
      <c r="AV149" s="111" t="s">
        <v>67</v>
      </c>
      <c r="AW149" s="111"/>
      <c r="AX149" s="111"/>
      <c r="AY149" s="111"/>
      <c r="AZ149" s="111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2"/>
      <c r="BM149" s="22"/>
      <c r="BN149" s="22"/>
      <c r="BO149" s="22"/>
      <c r="BP149" s="22"/>
      <c r="BQ149" s="22"/>
      <c r="BR149" s="22"/>
      <c r="BS149" s="22"/>
      <c r="BT149" s="22"/>
      <c r="BU149" s="22"/>
      <c r="BV149" s="22"/>
      <c r="BW149" s="22"/>
      <c r="BX149" s="22"/>
      <c r="BY149" s="22"/>
      <c r="BZ149" s="22"/>
      <c r="CA149" s="22"/>
      <c r="CB149" s="22"/>
      <c r="CC149" s="22"/>
      <c r="CD149" s="22"/>
      <c r="CE149" s="22"/>
      <c r="CF149" s="22"/>
      <c r="CG149" s="22"/>
      <c r="CH149" s="22"/>
      <c r="CI149" s="22"/>
      <c r="CJ149" s="22"/>
      <c r="CK149" s="22"/>
      <c r="CL149" s="22"/>
      <c r="CM149" s="22"/>
      <c r="CN149" s="22"/>
      <c r="CO149" s="22"/>
      <c r="CP149" s="22"/>
      <c r="CQ149" s="22"/>
      <c r="CR149" s="22"/>
      <c r="CS149" s="22"/>
      <c r="CT149" s="22"/>
      <c r="CU149" s="22"/>
      <c r="CV149" s="22"/>
      <c r="CW149" s="22"/>
      <c r="CX149" s="22"/>
      <c r="CY149" s="22"/>
      <c r="CZ149" s="22"/>
      <c r="DA149" s="22"/>
      <c r="DB149" s="22"/>
      <c r="DC149" s="22"/>
      <c r="DD149" s="22"/>
      <c r="DE149" s="22"/>
      <c r="DF149" s="22"/>
      <c r="DG149" s="22"/>
      <c r="DH149" s="22"/>
      <c r="DI149" s="22"/>
      <c r="DJ149" s="22"/>
      <c r="DK149" s="22"/>
      <c r="DL149" s="22"/>
      <c r="DM149" s="22"/>
      <c r="DN149" s="22"/>
      <c r="DO149" s="22"/>
      <c r="DP149" s="22"/>
      <c r="DQ149" s="22"/>
      <c r="DR149" s="22"/>
      <c r="DS149" s="22"/>
      <c r="DT149" s="22"/>
      <c r="DU149" s="22"/>
      <c r="DV149" s="22"/>
      <c r="DW149" s="22"/>
      <c r="DX149" s="22"/>
      <c r="DY149" s="22"/>
      <c r="DZ149" s="22"/>
      <c r="EA149" s="22"/>
      <c r="EB149" s="22"/>
      <c r="EC149" s="22"/>
      <c r="ED149" s="22"/>
      <c r="EE149" s="22"/>
      <c r="EF149" s="22"/>
      <c r="EG149" s="22"/>
      <c r="EH149" s="22"/>
      <c r="EI149" s="22"/>
      <c r="EJ149" s="22"/>
      <c r="EK149" s="22"/>
      <c r="EL149" s="22"/>
      <c r="EM149" s="22"/>
      <c r="EN149" s="22"/>
      <c r="EO149" s="22"/>
      <c r="EP149" s="22"/>
      <c r="EQ149" s="22"/>
      <c r="ER149" s="22"/>
      <c r="ES149" s="22"/>
      <c r="ET149" s="22"/>
      <c r="EU149" s="22"/>
      <c r="EV149" s="22"/>
      <c r="EW149" s="22"/>
      <c r="EX149" s="22"/>
      <c r="EY149" s="22"/>
      <c r="EZ149" s="22"/>
      <c r="FA149" s="22"/>
      <c r="FB149" s="22"/>
      <c r="FC149" s="22"/>
      <c r="FD149" s="22"/>
      <c r="FE149" s="22"/>
      <c r="FF149" s="22"/>
      <c r="FG149" s="22"/>
      <c r="FH149" s="22"/>
      <c r="FI149" s="22"/>
      <c r="FJ149" s="22"/>
      <c r="FK149" s="22"/>
      <c r="FL149" s="22"/>
      <c r="FM149" s="22"/>
      <c r="FN149" s="22"/>
      <c r="FO149" s="22"/>
      <c r="FP149" s="22"/>
      <c r="FQ149" s="22"/>
      <c r="FR149" s="22"/>
      <c r="FS149" s="22"/>
      <c r="FT149" s="22"/>
      <c r="FU149" s="22"/>
      <c r="FV149" s="22"/>
      <c r="FW149" s="22"/>
      <c r="FX149" s="22"/>
      <c r="FY149" s="22"/>
      <c r="FZ149" s="22"/>
      <c r="GA149" s="22"/>
      <c r="GB149" s="22"/>
      <c r="GC149" s="22"/>
      <c r="GD149" s="22"/>
      <c r="GE149" s="22"/>
      <c r="GF149" s="22"/>
      <c r="GG149" s="22"/>
      <c r="GH149" s="22"/>
      <c r="GI149" s="22"/>
      <c r="GJ149" s="22"/>
      <c r="GK149" s="22"/>
    </row>
    <row r="150" spans="1:193" ht="13.5">
      <c r="A150" s="22"/>
      <c r="B150" s="22"/>
      <c r="C150" s="22"/>
      <c r="D150" s="22"/>
      <c r="E150" s="22"/>
      <c r="F150" s="22"/>
      <c r="G150" s="111"/>
      <c r="H150" s="111"/>
      <c r="I150" s="111"/>
      <c r="J150" s="111"/>
      <c r="K150" s="113" t="s">
        <v>74</v>
      </c>
      <c r="L150" s="113"/>
      <c r="M150" s="113"/>
      <c r="N150" s="111"/>
      <c r="O150" s="111"/>
      <c r="P150" s="201">
        <f>VLOOKUP($P$108,$BE$77:$BH$83,4,FALSE)</f>
        <v>3830</v>
      </c>
      <c r="Q150" s="201"/>
      <c r="R150" s="201"/>
      <c r="S150" s="201"/>
      <c r="T150" s="201"/>
      <c r="U150" s="201"/>
      <c r="V150" s="201"/>
      <c r="W150" s="201"/>
      <c r="X150" s="201"/>
      <c r="Y150" s="201"/>
      <c r="Z150" s="111"/>
      <c r="AA150" s="111"/>
      <c r="AB150" s="203"/>
      <c r="AC150" s="203"/>
      <c r="AD150" s="203"/>
      <c r="AE150" s="203"/>
      <c r="AF150" s="111"/>
      <c r="AG150" s="111"/>
      <c r="AH150" s="111"/>
      <c r="AI150" s="111"/>
      <c r="AJ150" s="111"/>
      <c r="AK150" s="151"/>
      <c r="AL150" s="151"/>
      <c r="AM150" s="111"/>
      <c r="AN150" s="111"/>
      <c r="AO150" s="111"/>
      <c r="AP150" s="111"/>
      <c r="AQ150" s="111"/>
      <c r="AR150" s="202"/>
      <c r="AS150" s="202"/>
      <c r="AT150" s="202"/>
      <c r="AU150" s="202"/>
      <c r="AV150" s="111"/>
      <c r="AW150" s="111"/>
      <c r="AX150" s="111"/>
      <c r="AY150" s="111"/>
      <c r="AZ150" s="111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  <c r="BL150" s="22"/>
      <c r="BM150" s="22"/>
      <c r="BN150" s="22"/>
      <c r="BO150" s="22"/>
      <c r="BP150" s="22"/>
      <c r="BQ150" s="22"/>
      <c r="BR150" s="22"/>
      <c r="BS150" s="22"/>
      <c r="BT150" s="22"/>
      <c r="BU150" s="22"/>
      <c r="BV150" s="22"/>
      <c r="BW150" s="22"/>
      <c r="BX150" s="22"/>
      <c r="BY150" s="22"/>
      <c r="BZ150" s="22"/>
      <c r="CA150" s="22"/>
      <c r="CB150" s="22"/>
      <c r="CC150" s="22"/>
      <c r="CD150" s="22"/>
      <c r="CE150" s="22"/>
      <c r="CF150" s="22"/>
      <c r="CG150" s="22"/>
      <c r="CH150" s="22"/>
      <c r="CI150" s="22"/>
      <c r="CJ150" s="22"/>
      <c r="CK150" s="22"/>
      <c r="CL150" s="22"/>
      <c r="CM150" s="22"/>
      <c r="CN150" s="22"/>
      <c r="CO150" s="22"/>
      <c r="CP150" s="22"/>
      <c r="CQ150" s="22"/>
      <c r="CR150" s="22"/>
      <c r="CS150" s="22"/>
      <c r="CT150" s="22"/>
      <c r="CU150" s="22"/>
      <c r="CV150" s="22"/>
      <c r="CW150" s="22"/>
      <c r="CX150" s="22"/>
      <c r="CY150" s="22"/>
      <c r="CZ150" s="22"/>
      <c r="DA150" s="22"/>
      <c r="DB150" s="22"/>
      <c r="DC150" s="22"/>
      <c r="DD150" s="22"/>
      <c r="DE150" s="22"/>
      <c r="DF150" s="22"/>
      <c r="DG150" s="22"/>
      <c r="DH150" s="22"/>
      <c r="DI150" s="22"/>
      <c r="DJ150" s="22"/>
      <c r="DK150" s="22"/>
      <c r="DL150" s="22"/>
      <c r="DM150" s="22"/>
      <c r="DN150" s="22"/>
      <c r="DO150" s="22"/>
      <c r="DP150" s="22"/>
      <c r="DQ150" s="22"/>
      <c r="DR150" s="22"/>
      <c r="DS150" s="22"/>
      <c r="DT150" s="22"/>
      <c r="DU150" s="22"/>
      <c r="DV150" s="22"/>
      <c r="DW150" s="22"/>
      <c r="DX150" s="22"/>
      <c r="DY150" s="22"/>
      <c r="DZ150" s="22"/>
      <c r="EA150" s="22"/>
      <c r="EB150" s="22"/>
      <c r="EC150" s="22"/>
      <c r="ED150" s="22"/>
      <c r="EE150" s="22"/>
      <c r="EF150" s="22"/>
      <c r="EG150" s="22"/>
      <c r="EH150" s="22"/>
      <c r="EI150" s="22"/>
      <c r="EJ150" s="22"/>
      <c r="EK150" s="22"/>
      <c r="EL150" s="22"/>
      <c r="EM150" s="22"/>
      <c r="EN150" s="22"/>
      <c r="EO150" s="22"/>
      <c r="EP150" s="22"/>
      <c r="EQ150" s="22"/>
      <c r="ER150" s="22"/>
      <c r="ES150" s="22"/>
      <c r="ET150" s="22"/>
      <c r="EU150" s="22"/>
      <c r="EV150" s="22"/>
      <c r="EW150" s="22"/>
      <c r="EX150" s="22"/>
      <c r="EY150" s="22"/>
      <c r="EZ150" s="22"/>
      <c r="FA150" s="22"/>
      <c r="FB150" s="22"/>
      <c r="FC150" s="22"/>
      <c r="FD150" s="22"/>
      <c r="FE150" s="22"/>
      <c r="FF150" s="22"/>
      <c r="FG150" s="22"/>
      <c r="FH150" s="22"/>
      <c r="FI150" s="22"/>
      <c r="FJ150" s="22"/>
      <c r="FK150" s="22"/>
      <c r="FL150" s="22"/>
      <c r="FM150" s="22"/>
      <c r="FN150" s="22"/>
      <c r="FO150" s="22"/>
      <c r="FP150" s="22"/>
      <c r="FQ150" s="22"/>
      <c r="FR150" s="22"/>
      <c r="FS150" s="22"/>
      <c r="FT150" s="22"/>
      <c r="FU150" s="22"/>
      <c r="FV150" s="22"/>
      <c r="FW150" s="22"/>
      <c r="FX150" s="22"/>
      <c r="FY150" s="22"/>
      <c r="FZ150" s="22"/>
      <c r="GA150" s="22"/>
      <c r="GB150" s="22"/>
      <c r="GC150" s="22"/>
      <c r="GD150" s="22"/>
      <c r="GE150" s="22"/>
      <c r="GF150" s="22"/>
      <c r="GG150" s="22"/>
      <c r="GH150" s="22"/>
      <c r="GI150" s="22"/>
      <c r="GJ150" s="22"/>
      <c r="GK150" s="22"/>
    </row>
    <row r="151" spans="1:193" ht="13.5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108">
        <f>IF($AB$149&lt;=$AR$149,"","NG")</f>
      </c>
      <c r="AW151" s="108"/>
      <c r="AX151" s="108"/>
      <c r="AY151" s="108"/>
      <c r="AZ151" s="108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2"/>
      <c r="BO151" s="22"/>
      <c r="BP151" s="22"/>
      <c r="BQ151" s="22"/>
      <c r="BR151" s="22"/>
      <c r="BS151" s="22"/>
      <c r="BT151" s="22"/>
      <c r="BU151" s="22"/>
      <c r="BV151" s="22"/>
      <c r="BW151" s="22"/>
      <c r="BX151" s="22"/>
      <c r="BY151" s="22"/>
      <c r="BZ151" s="22"/>
      <c r="CA151" s="22"/>
      <c r="CB151" s="22"/>
      <c r="CC151" s="22"/>
      <c r="CD151" s="22"/>
      <c r="CE151" s="22"/>
      <c r="CF151" s="22"/>
      <c r="CG151" s="22"/>
      <c r="CH151" s="22"/>
      <c r="CI151" s="22"/>
      <c r="CJ151" s="22"/>
      <c r="CK151" s="22"/>
      <c r="CL151" s="22"/>
      <c r="CM151" s="22"/>
      <c r="CN151" s="22"/>
      <c r="CO151" s="22"/>
      <c r="CP151" s="22"/>
      <c r="CQ151" s="22"/>
      <c r="CR151" s="22"/>
      <c r="CS151" s="22"/>
      <c r="CT151" s="22"/>
      <c r="CU151" s="22"/>
      <c r="CV151" s="22"/>
      <c r="CW151" s="22"/>
      <c r="CX151" s="22"/>
      <c r="CY151" s="22"/>
      <c r="CZ151" s="22"/>
      <c r="DA151" s="22"/>
      <c r="DB151" s="22"/>
      <c r="DC151" s="22"/>
      <c r="DD151" s="22"/>
      <c r="DE151" s="22"/>
      <c r="DF151" s="22"/>
      <c r="DG151" s="22"/>
      <c r="DH151" s="22"/>
      <c r="DI151" s="22"/>
      <c r="DJ151" s="22"/>
      <c r="DK151" s="22"/>
      <c r="DL151" s="22"/>
      <c r="DM151" s="22"/>
      <c r="DN151" s="22"/>
      <c r="DO151" s="22"/>
      <c r="DP151" s="22"/>
      <c r="DQ151" s="22"/>
      <c r="DR151" s="22"/>
      <c r="DS151" s="22"/>
      <c r="DT151" s="22"/>
      <c r="DU151" s="22"/>
      <c r="DV151" s="22"/>
      <c r="DW151" s="22"/>
      <c r="DX151" s="22"/>
      <c r="DY151" s="22"/>
      <c r="DZ151" s="22"/>
      <c r="EA151" s="22"/>
      <c r="EB151" s="22"/>
      <c r="EC151" s="22"/>
      <c r="ED151" s="22"/>
      <c r="EE151" s="22"/>
      <c r="EF151" s="22"/>
      <c r="EG151" s="22"/>
      <c r="EH151" s="22"/>
      <c r="EI151" s="22"/>
      <c r="EJ151" s="22"/>
      <c r="EK151" s="22"/>
      <c r="EL151" s="22"/>
      <c r="EM151" s="22"/>
      <c r="EN151" s="22"/>
      <c r="EO151" s="22"/>
      <c r="EP151" s="22"/>
      <c r="EQ151" s="22"/>
      <c r="ER151" s="22"/>
      <c r="ES151" s="22"/>
      <c r="ET151" s="22"/>
      <c r="EU151" s="22"/>
      <c r="EV151" s="22"/>
      <c r="EW151" s="22"/>
      <c r="EX151" s="22"/>
      <c r="EY151" s="22"/>
      <c r="EZ151" s="22"/>
      <c r="FA151" s="22"/>
      <c r="FB151" s="22"/>
      <c r="FC151" s="22"/>
      <c r="FD151" s="22"/>
      <c r="FE151" s="22"/>
      <c r="FF151" s="22"/>
      <c r="FG151" s="22"/>
      <c r="FH151" s="22"/>
      <c r="FI151" s="22"/>
      <c r="FJ151" s="22"/>
      <c r="FK151" s="22"/>
      <c r="FL151" s="22"/>
      <c r="FM151" s="22"/>
      <c r="FN151" s="22"/>
      <c r="FO151" s="22"/>
      <c r="FP151" s="22"/>
      <c r="FQ151" s="22"/>
      <c r="FR151" s="22"/>
      <c r="FS151" s="22"/>
      <c r="FT151" s="22"/>
      <c r="FU151" s="22"/>
      <c r="FV151" s="22"/>
      <c r="FW151" s="22"/>
      <c r="FX151" s="22"/>
      <c r="FY151" s="22"/>
      <c r="FZ151" s="22"/>
      <c r="GA151" s="22"/>
      <c r="GB151" s="22"/>
      <c r="GC151" s="22"/>
      <c r="GD151" s="22"/>
      <c r="GE151" s="22"/>
      <c r="GF151" s="22"/>
      <c r="GG151" s="22"/>
      <c r="GH151" s="22"/>
      <c r="GI151" s="22"/>
      <c r="GJ151" s="22"/>
      <c r="GK151" s="22"/>
    </row>
    <row r="152" spans="1:193" ht="13.5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15"/>
      <c r="O152" s="215"/>
      <c r="P152" s="215"/>
      <c r="Q152" s="215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108"/>
      <c r="AW152" s="108"/>
      <c r="AX152" s="108"/>
      <c r="AY152" s="108"/>
      <c r="AZ152" s="108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  <c r="BK152" s="22"/>
      <c r="BL152" s="22"/>
      <c r="BM152" s="22"/>
      <c r="BN152" s="22"/>
      <c r="BO152" s="22"/>
      <c r="BP152" s="22"/>
      <c r="BQ152" s="22"/>
      <c r="BR152" s="22"/>
      <c r="BS152" s="22"/>
      <c r="BT152" s="22"/>
      <c r="BU152" s="22"/>
      <c r="BV152" s="22"/>
      <c r="BW152" s="22"/>
      <c r="BX152" s="22"/>
      <c r="BY152" s="22"/>
      <c r="BZ152" s="22"/>
      <c r="CA152" s="22"/>
      <c r="CB152" s="22"/>
      <c r="CC152" s="22"/>
      <c r="CD152" s="22"/>
      <c r="CE152" s="22"/>
      <c r="CF152" s="22"/>
      <c r="CG152" s="22"/>
      <c r="CH152" s="22"/>
      <c r="CI152" s="22"/>
      <c r="CJ152" s="22"/>
      <c r="CK152" s="22"/>
      <c r="CL152" s="22"/>
      <c r="CM152" s="22"/>
      <c r="CN152" s="22"/>
      <c r="CO152" s="22"/>
      <c r="CP152" s="22"/>
      <c r="CQ152" s="22"/>
      <c r="CR152" s="22"/>
      <c r="CS152" s="22"/>
      <c r="CT152" s="22"/>
      <c r="CU152" s="22"/>
      <c r="CV152" s="22"/>
      <c r="CW152" s="22"/>
      <c r="CX152" s="22"/>
      <c r="CY152" s="22"/>
      <c r="CZ152" s="22"/>
      <c r="DA152" s="22"/>
      <c r="DB152" s="22"/>
      <c r="DC152" s="22"/>
      <c r="DD152" s="22"/>
      <c r="DE152" s="22"/>
      <c r="DF152" s="22"/>
      <c r="DG152" s="22"/>
      <c r="DH152" s="22"/>
      <c r="DI152" s="22"/>
      <c r="DJ152" s="22"/>
      <c r="DK152" s="22"/>
      <c r="DL152" s="22"/>
      <c r="DM152" s="22"/>
      <c r="DN152" s="22"/>
      <c r="DO152" s="22"/>
      <c r="DP152" s="22"/>
      <c r="DQ152" s="22"/>
      <c r="DR152" s="22"/>
      <c r="DS152" s="22"/>
      <c r="DT152" s="22"/>
      <c r="DU152" s="22"/>
      <c r="DV152" s="22"/>
      <c r="DW152" s="22"/>
      <c r="DX152" s="22"/>
      <c r="DY152" s="22"/>
      <c r="DZ152" s="22"/>
      <c r="EA152" s="22"/>
      <c r="EB152" s="22"/>
      <c r="EC152" s="22"/>
      <c r="ED152" s="22"/>
      <c r="EE152" s="22"/>
      <c r="EF152" s="22"/>
      <c r="EG152" s="22"/>
      <c r="EH152" s="22"/>
      <c r="EI152" s="22"/>
      <c r="EJ152" s="22"/>
      <c r="EK152" s="22"/>
      <c r="EL152" s="22"/>
      <c r="EM152" s="22"/>
      <c r="EN152" s="22"/>
      <c r="EO152" s="22"/>
      <c r="EP152" s="22"/>
      <c r="EQ152" s="22"/>
      <c r="ER152" s="22"/>
      <c r="ES152" s="22"/>
      <c r="ET152" s="22"/>
      <c r="EU152" s="22"/>
      <c r="EV152" s="22"/>
      <c r="EW152" s="22"/>
      <c r="EX152" s="22"/>
      <c r="EY152" s="22"/>
      <c r="EZ152" s="22"/>
      <c r="FA152" s="22"/>
      <c r="FB152" s="22"/>
      <c r="FC152" s="22"/>
      <c r="FD152" s="22"/>
      <c r="FE152" s="22"/>
      <c r="FF152" s="22"/>
      <c r="FG152" s="22"/>
      <c r="FH152" s="22"/>
      <c r="FI152" s="22"/>
      <c r="FJ152" s="22"/>
      <c r="FK152" s="22"/>
      <c r="FL152" s="22"/>
      <c r="FM152" s="22"/>
      <c r="FN152" s="22"/>
      <c r="FO152" s="22"/>
      <c r="FP152" s="22"/>
      <c r="FQ152" s="22"/>
      <c r="FR152" s="22"/>
      <c r="FS152" s="22"/>
      <c r="FT152" s="22"/>
      <c r="FU152" s="22"/>
      <c r="FV152" s="22"/>
      <c r="FW152" s="22"/>
      <c r="FX152" s="22"/>
      <c r="FY152" s="22"/>
      <c r="FZ152" s="22"/>
      <c r="GA152" s="22"/>
      <c r="GB152" s="22"/>
      <c r="GC152" s="22"/>
      <c r="GD152" s="22"/>
      <c r="GE152" s="22"/>
      <c r="GF152" s="22"/>
      <c r="GG152" s="22"/>
      <c r="GH152" s="22"/>
      <c r="GI152" s="22"/>
      <c r="GJ152" s="22"/>
      <c r="GK152" s="22"/>
    </row>
    <row r="153" spans="1:193" ht="13.5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54">
        <f>+L93</f>
        <v>3830</v>
      </c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2"/>
      <c r="BM153" s="22"/>
      <c r="BN153" s="22"/>
      <c r="BO153" s="22"/>
      <c r="BP153" s="22"/>
      <c r="BQ153" s="22"/>
      <c r="BR153" s="22"/>
      <c r="BS153" s="22"/>
      <c r="BT153" s="22"/>
      <c r="BU153" s="22"/>
      <c r="BV153" s="22"/>
      <c r="BW153" s="22"/>
      <c r="BX153" s="22"/>
      <c r="BY153" s="22"/>
      <c r="BZ153" s="22"/>
      <c r="CA153" s="22"/>
      <c r="CB153" s="22"/>
      <c r="CC153" s="22"/>
      <c r="CD153" s="22"/>
      <c r="CE153" s="22"/>
      <c r="CF153" s="22"/>
      <c r="CG153" s="22"/>
      <c r="CH153" s="22"/>
      <c r="CI153" s="22"/>
      <c r="CJ153" s="22"/>
      <c r="CK153" s="22"/>
      <c r="CL153" s="22"/>
      <c r="CM153" s="22"/>
      <c r="CN153" s="22"/>
      <c r="CO153" s="22"/>
      <c r="CP153" s="22"/>
      <c r="CQ153" s="22"/>
      <c r="CR153" s="22"/>
      <c r="CS153" s="22"/>
      <c r="CT153" s="22"/>
      <c r="CU153" s="22"/>
      <c r="CV153" s="22"/>
      <c r="CW153" s="22"/>
      <c r="CX153" s="22"/>
      <c r="CY153" s="22"/>
      <c r="CZ153" s="22"/>
      <c r="DA153" s="22"/>
      <c r="DB153" s="22"/>
      <c r="DC153" s="22"/>
      <c r="DD153" s="22"/>
      <c r="DE153" s="22"/>
      <c r="DF153" s="22"/>
      <c r="DG153" s="22"/>
      <c r="DH153" s="22"/>
      <c r="DI153" s="22"/>
      <c r="DJ153" s="22"/>
      <c r="DK153" s="22"/>
      <c r="DL153" s="22"/>
      <c r="DM153" s="22"/>
      <c r="DN153" s="22"/>
      <c r="DO153" s="22"/>
      <c r="DP153" s="22"/>
      <c r="DQ153" s="22"/>
      <c r="DR153" s="22"/>
      <c r="DS153" s="22"/>
      <c r="DT153" s="22"/>
      <c r="DU153" s="22"/>
      <c r="DV153" s="22"/>
      <c r="DW153" s="22"/>
      <c r="DX153" s="22"/>
      <c r="DY153" s="22"/>
      <c r="DZ153" s="22"/>
      <c r="EA153" s="22"/>
      <c r="EB153" s="22"/>
      <c r="EC153" s="22"/>
      <c r="ED153" s="22"/>
      <c r="EE153" s="22"/>
      <c r="EF153" s="22"/>
      <c r="EG153" s="22"/>
      <c r="EH153" s="22"/>
      <c r="EI153" s="22"/>
      <c r="EJ153" s="22"/>
      <c r="EK153" s="22"/>
      <c r="EL153" s="22"/>
      <c r="EM153" s="22"/>
      <c r="EN153" s="22"/>
      <c r="EO153" s="22"/>
      <c r="EP153" s="22"/>
      <c r="EQ153" s="22"/>
      <c r="ER153" s="22"/>
      <c r="ES153" s="22"/>
      <c r="ET153" s="22"/>
      <c r="EU153" s="22"/>
      <c r="EV153" s="22"/>
      <c r="EW153" s="22"/>
      <c r="EX153" s="22"/>
      <c r="EY153" s="22"/>
      <c r="EZ153" s="22"/>
      <c r="FA153" s="22"/>
      <c r="FB153" s="22"/>
      <c r="FC153" s="22"/>
      <c r="FD153" s="22"/>
      <c r="FE153" s="22"/>
      <c r="FF153" s="22"/>
      <c r="FG153" s="22"/>
      <c r="FH153" s="22"/>
      <c r="FI153" s="22"/>
      <c r="FJ153" s="22"/>
      <c r="FK153" s="22"/>
      <c r="FL153" s="22"/>
      <c r="FM153" s="22"/>
      <c r="FN153" s="22"/>
      <c r="FO153" s="22"/>
      <c r="FP153" s="22"/>
      <c r="FQ153" s="22"/>
      <c r="FR153" s="22"/>
      <c r="FS153" s="22"/>
      <c r="FT153" s="22"/>
      <c r="FU153" s="22"/>
      <c r="FV153" s="22"/>
      <c r="FW153" s="22"/>
      <c r="FX153" s="22"/>
      <c r="FY153" s="22"/>
      <c r="FZ153" s="22"/>
      <c r="GA153" s="22"/>
      <c r="GB153" s="22"/>
      <c r="GC153" s="22"/>
      <c r="GD153" s="22"/>
      <c r="GE153" s="22"/>
      <c r="GF153" s="22"/>
      <c r="GG153" s="22"/>
      <c r="GH153" s="22"/>
      <c r="GI153" s="22"/>
      <c r="GJ153" s="22"/>
      <c r="GK153" s="22"/>
    </row>
  </sheetData>
  <sheetProtection sheet="1" objects="1" scenarios="1"/>
  <mergeCells count="450">
    <mergeCell ref="G149:H150"/>
    <mergeCell ref="I149:J150"/>
    <mergeCell ref="K149:M149"/>
    <mergeCell ref="N149:O150"/>
    <mergeCell ref="AF149:AJ150"/>
    <mergeCell ref="P150:Y150"/>
    <mergeCell ref="W147:Z147"/>
    <mergeCell ref="AA147:AB147"/>
    <mergeCell ref="AC147:AG147"/>
    <mergeCell ref="P149:S149"/>
    <mergeCell ref="T149:U149"/>
    <mergeCell ref="V149:W149"/>
    <mergeCell ref="AR149:AU150"/>
    <mergeCell ref="AV149:AZ150"/>
    <mergeCell ref="K150:M150"/>
    <mergeCell ref="AH145:AI145"/>
    <mergeCell ref="AA145:AB145"/>
    <mergeCell ref="AC145:AG145"/>
    <mergeCell ref="AH147:AK147"/>
    <mergeCell ref="AK149:AL150"/>
    <mergeCell ref="AM149:AO150"/>
    <mergeCell ref="AP149:AQ150"/>
    <mergeCell ref="AF139:AG139"/>
    <mergeCell ref="AD132:AH132"/>
    <mergeCell ref="X149:Y149"/>
    <mergeCell ref="G147:H147"/>
    <mergeCell ref="I147:J147"/>
    <mergeCell ref="K147:N147"/>
    <mergeCell ref="Q147:T147"/>
    <mergeCell ref="O147:P147"/>
    <mergeCell ref="Z149:AA150"/>
    <mergeCell ref="AB149:AE150"/>
    <mergeCell ref="N152:Q152"/>
    <mergeCell ref="U147:V147"/>
    <mergeCell ref="Y132:AC132"/>
    <mergeCell ref="R145:S145"/>
    <mergeCell ref="T145:U145"/>
    <mergeCell ref="V145:Z145"/>
    <mergeCell ref="G145:H145"/>
    <mergeCell ref="I145:J145"/>
    <mergeCell ref="K145:O145"/>
    <mergeCell ref="P145:Q145"/>
    <mergeCell ref="AB127:AC127"/>
    <mergeCell ref="X127:AA127"/>
    <mergeCell ref="AD127:AH127"/>
    <mergeCell ref="AD124:AH124"/>
    <mergeCell ref="AB124:AC124"/>
    <mergeCell ref="AI115:AK115"/>
    <mergeCell ref="AL115:AM115"/>
    <mergeCell ref="AN115:AO115"/>
    <mergeCell ref="AP115:AR115"/>
    <mergeCell ref="AI110:AK110"/>
    <mergeCell ref="AL110:AM110"/>
    <mergeCell ref="AN110:AO110"/>
    <mergeCell ref="AP110:AR110"/>
    <mergeCell ref="AL113:AM113"/>
    <mergeCell ref="AN113:AO113"/>
    <mergeCell ref="AP113:AR113"/>
    <mergeCell ref="AI114:AK114"/>
    <mergeCell ref="AL114:AM114"/>
    <mergeCell ref="AN114:AO114"/>
    <mergeCell ref="AP114:AR114"/>
    <mergeCell ref="AI127:AJ127"/>
    <mergeCell ref="AI124:AJ124"/>
    <mergeCell ref="AI122:AJ122"/>
    <mergeCell ref="AI119:AJ119"/>
    <mergeCell ref="AI120:AJ120"/>
    <mergeCell ref="AI123:AJ123"/>
    <mergeCell ref="X121:Y121"/>
    <mergeCell ref="AP111:AR111"/>
    <mergeCell ref="AI112:AK112"/>
    <mergeCell ref="AL112:AM112"/>
    <mergeCell ref="AN112:AO112"/>
    <mergeCell ref="AP112:AR112"/>
    <mergeCell ref="AL111:AM111"/>
    <mergeCell ref="AI111:AK111"/>
    <mergeCell ref="AN111:AO111"/>
    <mergeCell ref="AI113:AK113"/>
    <mergeCell ref="Z121:AA121"/>
    <mergeCell ref="AB121:AC121"/>
    <mergeCell ref="AI121:AJ121"/>
    <mergeCell ref="Z123:AA123"/>
    <mergeCell ref="AB123:AC123"/>
    <mergeCell ref="Z122:AA122"/>
    <mergeCell ref="E129:H129"/>
    <mergeCell ref="H121:M121"/>
    <mergeCell ref="S121:U121"/>
    <mergeCell ref="V121:W121"/>
    <mergeCell ref="H123:M123"/>
    <mergeCell ref="S123:U123"/>
    <mergeCell ref="O121:Q121"/>
    <mergeCell ref="S122:U122"/>
    <mergeCell ref="Q127:T127"/>
    <mergeCell ref="V127:W127"/>
    <mergeCell ref="AG105:AH106"/>
    <mergeCell ref="K110:P110"/>
    <mergeCell ref="Q110:U110"/>
    <mergeCell ref="S120:U120"/>
    <mergeCell ref="Z120:AA120"/>
    <mergeCell ref="Q111:U111"/>
    <mergeCell ref="X119:Y119"/>
    <mergeCell ref="Z119:AA119"/>
    <mergeCell ref="O120:Q120"/>
    <mergeCell ref="AE110:AH110"/>
    <mergeCell ref="AB119:AC119"/>
    <mergeCell ref="L106:U106"/>
    <mergeCell ref="H119:M119"/>
    <mergeCell ref="S119:U119"/>
    <mergeCell ref="V119:W119"/>
    <mergeCell ref="V105:W106"/>
    <mergeCell ref="X105:AA106"/>
    <mergeCell ref="AB105:AF106"/>
    <mergeCell ref="O119:Q119"/>
    <mergeCell ref="L105:O105"/>
    <mergeCell ref="AI105:AK106"/>
    <mergeCell ref="AL105:AM106"/>
    <mergeCell ref="AN105:AQ106"/>
    <mergeCell ref="AR105:AV106"/>
    <mergeCell ref="P105:Q105"/>
    <mergeCell ref="R105:S105"/>
    <mergeCell ref="T105:U105"/>
    <mergeCell ref="C105:D106"/>
    <mergeCell ref="E105:F106"/>
    <mergeCell ref="G105:I105"/>
    <mergeCell ref="J105:K106"/>
    <mergeCell ref="G106:I106"/>
    <mergeCell ref="AU101:AX102"/>
    <mergeCell ref="G102:J102"/>
    <mergeCell ref="M102:P102"/>
    <mergeCell ref="S102:AA102"/>
    <mergeCell ref="AD102:AM102"/>
    <mergeCell ref="AI101:AK101"/>
    <mergeCell ref="AL101:AM101"/>
    <mergeCell ref="AN101:AO102"/>
    <mergeCell ref="AP101:AT102"/>
    <mergeCell ref="Y101:AA101"/>
    <mergeCell ref="AB101:AC102"/>
    <mergeCell ref="AD101:AF101"/>
    <mergeCell ref="AG101:AH101"/>
    <mergeCell ref="M101:P101"/>
    <mergeCell ref="Q101:R102"/>
    <mergeCell ref="S101:V101"/>
    <mergeCell ref="W101:X101"/>
    <mergeCell ref="C101:D102"/>
    <mergeCell ref="E101:F102"/>
    <mergeCell ref="G101:J101"/>
    <mergeCell ref="K101:L102"/>
    <mergeCell ref="Q99:R99"/>
    <mergeCell ref="S99:T99"/>
    <mergeCell ref="V99:Y99"/>
    <mergeCell ref="Z99:AA99"/>
    <mergeCell ref="Q98:R98"/>
    <mergeCell ref="S98:T98"/>
    <mergeCell ref="V98:Y98"/>
    <mergeCell ref="V92:W93"/>
    <mergeCell ref="X92:AA93"/>
    <mergeCell ref="Z98:AB98"/>
    <mergeCell ref="AB92:AF93"/>
    <mergeCell ref="Q94:R94"/>
    <mergeCell ref="AI92:AK93"/>
    <mergeCell ref="AL92:AM93"/>
    <mergeCell ref="AN92:AQ93"/>
    <mergeCell ref="AR92:AV93"/>
    <mergeCell ref="P92:Q92"/>
    <mergeCell ref="R92:S92"/>
    <mergeCell ref="T92:U92"/>
    <mergeCell ref="L93:U93"/>
    <mergeCell ref="CT88:CY88"/>
    <mergeCell ref="CZ88:DE88"/>
    <mergeCell ref="DF88:DK88"/>
    <mergeCell ref="C92:D93"/>
    <mergeCell ref="E92:F93"/>
    <mergeCell ref="G92:I92"/>
    <mergeCell ref="J92:K93"/>
    <mergeCell ref="G93:I93"/>
    <mergeCell ref="AG92:AH93"/>
    <mergeCell ref="L92:O92"/>
    <mergeCell ref="BO88:CA88"/>
    <mergeCell ref="CB88:CG88"/>
    <mergeCell ref="CH88:CM88"/>
    <mergeCell ref="CN88:CS88"/>
    <mergeCell ref="AN88:AO89"/>
    <mergeCell ref="AP88:AT89"/>
    <mergeCell ref="AD89:AM89"/>
    <mergeCell ref="AU88:AX89"/>
    <mergeCell ref="S88:V88"/>
    <mergeCell ref="W88:X88"/>
    <mergeCell ref="AI88:AK88"/>
    <mergeCell ref="AL88:AM88"/>
    <mergeCell ref="DB87:DC87"/>
    <mergeCell ref="CL87:CM87"/>
    <mergeCell ref="CN87:CO87"/>
    <mergeCell ref="CP87:CQ87"/>
    <mergeCell ref="CR87:CS87"/>
    <mergeCell ref="M88:P88"/>
    <mergeCell ref="Q88:R89"/>
    <mergeCell ref="CV87:CW87"/>
    <mergeCell ref="CX87:CY87"/>
    <mergeCell ref="M89:P89"/>
    <mergeCell ref="Y88:AA88"/>
    <mergeCell ref="AB88:AC89"/>
    <mergeCell ref="AD88:AF88"/>
    <mergeCell ref="AG88:AH88"/>
    <mergeCell ref="S89:AA89"/>
    <mergeCell ref="C88:D89"/>
    <mergeCell ref="E88:F89"/>
    <mergeCell ref="G88:J88"/>
    <mergeCell ref="K88:L89"/>
    <mergeCell ref="G89:J89"/>
    <mergeCell ref="CZ86:DE86"/>
    <mergeCell ref="DF86:DK86"/>
    <mergeCell ref="BO87:CA87"/>
    <mergeCell ref="CB87:CG87"/>
    <mergeCell ref="CH87:CI87"/>
    <mergeCell ref="CJ87:CK87"/>
    <mergeCell ref="DH87:DI87"/>
    <mergeCell ref="DD87:DE87"/>
    <mergeCell ref="DF87:DG87"/>
    <mergeCell ref="CZ87:DA87"/>
    <mergeCell ref="CB86:CG86"/>
    <mergeCell ref="CH86:CM86"/>
    <mergeCell ref="CN86:CS86"/>
    <mergeCell ref="CT86:CY86"/>
    <mergeCell ref="CZ84:DE84"/>
    <mergeCell ref="DF84:DK84"/>
    <mergeCell ref="BO85:CA85"/>
    <mergeCell ref="CB85:CG85"/>
    <mergeCell ref="CH85:CM85"/>
    <mergeCell ref="CN85:CS85"/>
    <mergeCell ref="CT85:CY85"/>
    <mergeCell ref="CZ85:DE85"/>
    <mergeCell ref="DF85:DK85"/>
    <mergeCell ref="AM85:AN85"/>
    <mergeCell ref="AO85:AP85"/>
    <mergeCell ref="AQ85:AT85"/>
    <mergeCell ref="AU85:AV85"/>
    <mergeCell ref="CZ83:DE83"/>
    <mergeCell ref="DF83:DK83"/>
    <mergeCell ref="Q85:R85"/>
    <mergeCell ref="S85:T85"/>
    <mergeCell ref="V85:Y85"/>
    <mergeCell ref="Z85:AA85"/>
    <mergeCell ref="AB85:AD85"/>
    <mergeCell ref="AE85:AF85"/>
    <mergeCell ref="AG85:AI85"/>
    <mergeCell ref="AK85:AL85"/>
    <mergeCell ref="Q84:R84"/>
    <mergeCell ref="BO83:CA83"/>
    <mergeCell ref="CB83:CG83"/>
    <mergeCell ref="CH83:CM83"/>
    <mergeCell ref="BO84:CA84"/>
    <mergeCell ref="CB84:CG84"/>
    <mergeCell ref="CH84:CM84"/>
    <mergeCell ref="CZ81:DE81"/>
    <mergeCell ref="DF81:DK81"/>
    <mergeCell ref="Q83:R83"/>
    <mergeCell ref="S83:T83"/>
    <mergeCell ref="V83:Y83"/>
    <mergeCell ref="Z83:AB83"/>
    <mergeCell ref="BO82:CA82"/>
    <mergeCell ref="CB82:CG82"/>
    <mergeCell ref="CH82:DK82"/>
    <mergeCell ref="CN83:CS83"/>
    <mergeCell ref="Q80:T80"/>
    <mergeCell ref="BO81:CG81"/>
    <mergeCell ref="CH81:CM81"/>
    <mergeCell ref="CN81:CS81"/>
    <mergeCell ref="CW75:DA75"/>
    <mergeCell ref="DB75:DF75"/>
    <mergeCell ref="BP76:BZ76"/>
    <mergeCell ref="CA76:CV76"/>
    <mergeCell ref="CW76:DA76"/>
    <mergeCell ref="DB76:DF76"/>
    <mergeCell ref="Y75:AF75"/>
    <mergeCell ref="AG75:AH75"/>
    <mergeCell ref="BP74:BZ74"/>
    <mergeCell ref="CB74:CU74"/>
    <mergeCell ref="BE74:BE75"/>
    <mergeCell ref="BF74:BF75"/>
    <mergeCell ref="BG74:BG75"/>
    <mergeCell ref="BH74:BH75"/>
    <mergeCell ref="BI74:BI75"/>
    <mergeCell ref="BJ74:BJ75"/>
    <mergeCell ref="R74:T74"/>
    <mergeCell ref="CB73:CU73"/>
    <mergeCell ref="CW73:DA73"/>
    <mergeCell ref="DB73:DF73"/>
    <mergeCell ref="BP72:BZ73"/>
    <mergeCell ref="CB72:CU72"/>
    <mergeCell ref="CW72:DA72"/>
    <mergeCell ref="DB72:DF72"/>
    <mergeCell ref="CW74:DA74"/>
    <mergeCell ref="DB74:DF74"/>
    <mergeCell ref="DB70:DF70"/>
    <mergeCell ref="BP71:BZ71"/>
    <mergeCell ref="CB71:CU71"/>
    <mergeCell ref="CW71:DA71"/>
    <mergeCell ref="DB71:DF71"/>
    <mergeCell ref="CK68:CU68"/>
    <mergeCell ref="CW68:DA68"/>
    <mergeCell ref="BP70:BZ70"/>
    <mergeCell ref="CB70:CU70"/>
    <mergeCell ref="CW70:DA70"/>
    <mergeCell ref="AN69:AQ70"/>
    <mergeCell ref="AR69:AV70"/>
    <mergeCell ref="DB68:DF68"/>
    <mergeCell ref="G70:I70"/>
    <mergeCell ref="L70:U70"/>
    <mergeCell ref="CB69:CU69"/>
    <mergeCell ref="CW69:DA69"/>
    <mergeCell ref="DB69:DF69"/>
    <mergeCell ref="BP68:BZ69"/>
    <mergeCell ref="CB68:CJ68"/>
    <mergeCell ref="AB69:AF70"/>
    <mergeCell ref="AG69:AH70"/>
    <mergeCell ref="AI69:AK70"/>
    <mergeCell ref="AL69:AM70"/>
    <mergeCell ref="C69:D70"/>
    <mergeCell ref="E69:F70"/>
    <mergeCell ref="G69:I69"/>
    <mergeCell ref="J69:K70"/>
    <mergeCell ref="CJ66:CV66"/>
    <mergeCell ref="CW66:DA66"/>
    <mergeCell ref="DB66:DF66"/>
    <mergeCell ref="CA67:CI67"/>
    <mergeCell ref="CJ67:CV67"/>
    <mergeCell ref="CW67:DA67"/>
    <mergeCell ref="DB67:DF67"/>
    <mergeCell ref="CW64:DA64"/>
    <mergeCell ref="DB64:DF64"/>
    <mergeCell ref="CA65:CI65"/>
    <mergeCell ref="CW65:DA65"/>
    <mergeCell ref="DB65:DF65"/>
    <mergeCell ref="CJ61:CV65"/>
    <mergeCell ref="CW61:DA61"/>
    <mergeCell ref="DB61:DF61"/>
    <mergeCell ref="AP65:AT66"/>
    <mergeCell ref="AD66:AM66"/>
    <mergeCell ref="AU65:AX66"/>
    <mergeCell ref="CA64:CI64"/>
    <mergeCell ref="BP66:BZ67"/>
    <mergeCell ref="CA66:CI66"/>
    <mergeCell ref="E65:F66"/>
    <mergeCell ref="G65:J65"/>
    <mergeCell ref="K65:L66"/>
    <mergeCell ref="G66:J66"/>
    <mergeCell ref="CW62:DA62"/>
    <mergeCell ref="DB62:DF62"/>
    <mergeCell ref="CA63:CI63"/>
    <mergeCell ref="CW63:DA63"/>
    <mergeCell ref="DB63:DF63"/>
    <mergeCell ref="Q60:R60"/>
    <mergeCell ref="Q61:R61"/>
    <mergeCell ref="S61:T61"/>
    <mergeCell ref="V61:Y61"/>
    <mergeCell ref="BP61:BZ65"/>
    <mergeCell ref="CA61:CI61"/>
    <mergeCell ref="CA62:CI62"/>
    <mergeCell ref="AV151:AZ152"/>
    <mergeCell ref="BP75:CV75"/>
    <mergeCell ref="CT81:CY81"/>
    <mergeCell ref="CT83:CY83"/>
    <mergeCell ref="CN84:CS84"/>
    <mergeCell ref="CT84:CY84"/>
    <mergeCell ref="BO86:CA86"/>
    <mergeCell ref="AB130:AF130"/>
    <mergeCell ref="Z61:AA61"/>
    <mergeCell ref="BE61:BE62"/>
    <mergeCell ref="BH61:BI61"/>
    <mergeCell ref="AB65:AC66"/>
    <mergeCell ref="AD65:AF65"/>
    <mergeCell ref="AG65:AH65"/>
    <mergeCell ref="S66:AA66"/>
    <mergeCell ref="AI65:AK65"/>
    <mergeCell ref="AL65:AM65"/>
    <mergeCell ref="T34:X34"/>
    <mergeCell ref="Y34:Z34"/>
    <mergeCell ref="AD121:AH121"/>
    <mergeCell ref="X123:Y123"/>
    <mergeCell ref="AE123:AH123"/>
    <mergeCell ref="O57:W57"/>
    <mergeCell ref="Q59:R59"/>
    <mergeCell ref="S59:T59"/>
    <mergeCell ref="V59:Y59"/>
    <mergeCell ref="Z59:AB59"/>
    <mergeCell ref="B1:N1"/>
    <mergeCell ref="W13:AC13"/>
    <mergeCell ref="J20:M20"/>
    <mergeCell ref="AE119:AH119"/>
    <mergeCell ref="P108:AG108"/>
    <mergeCell ref="G23:J23"/>
    <mergeCell ref="K23:N23"/>
    <mergeCell ref="O23:R23"/>
    <mergeCell ref="K25:P25"/>
    <mergeCell ref="C65:D66"/>
    <mergeCell ref="BK74:BK75"/>
    <mergeCell ref="BL74:BL75"/>
    <mergeCell ref="AX69:BB70"/>
    <mergeCell ref="N73:AF73"/>
    <mergeCell ref="L69:O69"/>
    <mergeCell ref="P69:Q69"/>
    <mergeCell ref="R69:S69"/>
    <mergeCell ref="T69:U69"/>
    <mergeCell ref="V69:W70"/>
    <mergeCell ref="X69:AA70"/>
    <mergeCell ref="AX92:BB93"/>
    <mergeCell ref="O96:W96"/>
    <mergeCell ref="AX105:BB106"/>
    <mergeCell ref="M65:P65"/>
    <mergeCell ref="Q65:R66"/>
    <mergeCell ref="S65:V65"/>
    <mergeCell ref="W65:X65"/>
    <mergeCell ref="M66:P66"/>
    <mergeCell ref="Y65:AA65"/>
    <mergeCell ref="AN65:AO66"/>
    <mergeCell ref="BG33:BG34"/>
    <mergeCell ref="BH33:BH34"/>
    <mergeCell ref="BE33:BE34"/>
    <mergeCell ref="AT21:AV21"/>
    <mergeCell ref="BG35:BG36"/>
    <mergeCell ref="BH35:BH36"/>
    <mergeCell ref="BI35:BI36"/>
    <mergeCell ref="BJ35:BJ36"/>
    <mergeCell ref="BK39:BL40"/>
    <mergeCell ref="BF37:BF38"/>
    <mergeCell ref="BG37:BG38"/>
    <mergeCell ref="BH37:BH38"/>
    <mergeCell ref="BG39:BG40"/>
    <mergeCell ref="BH39:BH40"/>
    <mergeCell ref="BI39:BI40"/>
    <mergeCell ref="BJ39:BJ40"/>
    <mergeCell ref="BK31:BL32"/>
    <mergeCell ref="BI37:BI38"/>
    <mergeCell ref="BJ37:BJ38"/>
    <mergeCell ref="BK37:BL38"/>
    <mergeCell ref="BI33:BI34"/>
    <mergeCell ref="BJ33:BJ34"/>
    <mergeCell ref="BK33:BL34"/>
    <mergeCell ref="BK35:BL36"/>
    <mergeCell ref="BG31:BG32"/>
    <mergeCell ref="BH31:BH32"/>
    <mergeCell ref="BI31:BI32"/>
    <mergeCell ref="BJ31:BJ32"/>
    <mergeCell ref="BE35:BE36"/>
    <mergeCell ref="BE37:BE38"/>
    <mergeCell ref="BE39:BE40"/>
    <mergeCell ref="BF31:BF32"/>
    <mergeCell ref="BF39:BF40"/>
    <mergeCell ref="BF35:BF36"/>
    <mergeCell ref="BF33:BF34"/>
  </mergeCells>
  <dataValidations count="4">
    <dataValidation type="list" allowBlank="1" showInputMessage="1" showErrorMessage="1" sqref="W13:AC13">
      <formula1>$BE$63:$BE$67</formula1>
    </dataValidation>
    <dataValidation type="list" allowBlank="1" showInputMessage="1" showErrorMessage="1" sqref="N73:AF73">
      <formula1>$BE$77:$BE$83</formula1>
    </dataValidation>
    <dataValidation type="list" allowBlank="1" showInputMessage="1" showErrorMessage="1" sqref="AI21">
      <formula1>$BE$4:$BE$38</formula1>
    </dataValidation>
    <dataValidation type="list" allowBlank="1" showInputMessage="1" showErrorMessage="1" sqref="AG75:AH75">
      <formula1>$BK$86:$BK$92</formula1>
    </dataValidation>
  </dataValidations>
  <printOptions/>
  <pageMargins left="0.79" right="0.79" top="0.98" bottom="0.98" header="0.51" footer="0.51"/>
  <pageSetup horizontalDpi="300" verticalDpi="300" orientation="portrait" paperSize="9" scale="99" r:id="rId2"/>
  <rowBreaks count="2" manualBreakCount="2">
    <brk id="53" max="54" man="1"/>
    <brk id="106" max="54" man="1"/>
  </rowBreaks>
  <colBreaks count="1" manualBreakCount="1">
    <brk id="56" max="149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K153"/>
  <sheetViews>
    <sheetView tabSelected="1" view="pageBreakPreview" zoomScaleSheetLayoutView="100" workbookViewId="0" topLeftCell="A1">
      <selection activeCell="AM79" sqref="AM79"/>
    </sheetView>
  </sheetViews>
  <sheetFormatPr defaultColWidth="9.140625" defaultRowHeight="12"/>
  <cols>
    <col min="1" max="56" width="1.7109375" style="1" customWidth="1"/>
    <col min="57" max="57" width="21.57421875" style="1" customWidth="1"/>
    <col min="58" max="58" width="16.421875" style="1" customWidth="1"/>
    <col min="59" max="60" width="12.7109375" style="1" customWidth="1"/>
    <col min="61" max="61" width="12.8515625" style="1" customWidth="1"/>
    <col min="62" max="62" width="10.00390625" style="1" customWidth="1"/>
    <col min="63" max="63" width="13.00390625" style="1" customWidth="1"/>
    <col min="64" max="64" width="12.7109375" style="1" customWidth="1"/>
    <col min="65" max="65" width="8.8515625" style="1" customWidth="1"/>
    <col min="66" max="16384" width="1.7109375" style="1" customWidth="1"/>
  </cols>
  <sheetData>
    <row r="1" spans="1:115" ht="13.5">
      <c r="A1" s="22"/>
      <c r="B1" s="122" t="s">
        <v>0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4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</row>
    <row r="2" spans="1:115" ht="13.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</row>
    <row r="3" spans="1:115" ht="13.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</row>
    <row r="4" spans="1:115" ht="13.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3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</row>
    <row r="5" spans="1:115" ht="13.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3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</row>
    <row r="6" spans="1:115" ht="13.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3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</row>
    <row r="7" spans="1:115" ht="13.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3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</row>
    <row r="8" spans="1:115" ht="13.5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3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</row>
    <row r="9" spans="1:115" ht="13.5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3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</row>
    <row r="10" spans="1:115" ht="13.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3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</row>
    <row r="11" spans="1:115" ht="13.5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3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</row>
    <row r="12" spans="1:115" ht="13.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3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</row>
    <row r="13" spans="1:115" ht="13.5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125" t="s">
        <v>1</v>
      </c>
      <c r="X13" s="125"/>
      <c r="Y13" s="125"/>
      <c r="Z13" s="125"/>
      <c r="AA13" s="125"/>
      <c r="AB13" s="125"/>
      <c r="AC13" s="125"/>
      <c r="AD13" s="24"/>
      <c r="AE13" s="24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3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</row>
    <row r="14" spans="1:115" ht="13.5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3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</row>
    <row r="15" spans="1:115" ht="13.5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3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</row>
    <row r="16" spans="1:115" ht="13.5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3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</row>
    <row r="17" spans="1:115" ht="13.5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3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</row>
    <row r="18" spans="1:115" ht="13.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3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</row>
    <row r="19" spans="1:115" ht="13.5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3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</row>
    <row r="20" spans="1:115" ht="13.5">
      <c r="A20" s="22"/>
      <c r="B20" s="22"/>
      <c r="C20" s="22"/>
      <c r="D20" s="22"/>
      <c r="E20" s="22"/>
      <c r="F20" s="22"/>
      <c r="G20" s="22"/>
      <c r="H20" s="22"/>
      <c r="I20" s="22"/>
      <c r="J20" s="125">
        <v>900</v>
      </c>
      <c r="K20" s="125"/>
      <c r="L20" s="125"/>
      <c r="M20" s="125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3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</row>
    <row r="21" spans="1:115" ht="13.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3">
        <v>600</v>
      </c>
      <c r="AR21" s="223"/>
      <c r="AS21" s="223"/>
      <c r="AT21" s="223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3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</row>
    <row r="22" spans="1:115" ht="13.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4"/>
      <c r="X22" s="24"/>
      <c r="Y22" s="24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3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</row>
    <row r="23" spans="1:115" ht="13.5">
      <c r="A23" s="22"/>
      <c r="B23" s="22"/>
      <c r="C23" s="22"/>
      <c r="D23" s="22"/>
      <c r="E23" s="22"/>
      <c r="F23" s="22"/>
      <c r="G23" s="125">
        <v>500</v>
      </c>
      <c r="H23" s="125"/>
      <c r="I23" s="125"/>
      <c r="J23" s="125"/>
      <c r="K23" s="125">
        <v>800</v>
      </c>
      <c r="L23" s="125"/>
      <c r="M23" s="125"/>
      <c r="N23" s="125"/>
      <c r="O23" s="125">
        <v>500</v>
      </c>
      <c r="P23" s="125"/>
      <c r="Q23" s="125"/>
      <c r="R23" s="125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3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</row>
    <row r="24" spans="1:115" ht="13.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4"/>
      <c r="Y24" s="24"/>
      <c r="Z24" s="24"/>
      <c r="AA24" s="24"/>
      <c r="AB24" s="24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3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</row>
    <row r="25" spans="1:115" ht="13.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4">
        <f>ROUND($G$23+$K$23+$O$23,0)</f>
        <v>1800</v>
      </c>
      <c r="L25" s="224"/>
      <c r="M25" s="224"/>
      <c r="N25" s="224"/>
      <c r="O25" s="224"/>
      <c r="P25" s="224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3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</row>
    <row r="26" spans="1:115" ht="13.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3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</row>
    <row r="27" spans="1:115" ht="13.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3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</row>
    <row r="28" spans="1:115" ht="13.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3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</row>
    <row r="29" spans="1:115" ht="13.5">
      <c r="A29" s="22"/>
      <c r="B29" s="25" t="s">
        <v>2</v>
      </c>
      <c r="C29" s="25"/>
      <c r="D29" s="25"/>
      <c r="E29" s="25"/>
      <c r="F29" s="25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4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66" t="s">
        <v>171</v>
      </c>
      <c r="BE29" s="66"/>
      <c r="BF29" s="66"/>
      <c r="BG29" s="66"/>
      <c r="BH29"/>
      <c r="BI29"/>
      <c r="BJ29"/>
      <c r="BK29"/>
      <c r="BL29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</row>
    <row r="30" spans="1:115" ht="13.5">
      <c r="A30" s="22"/>
      <c r="B30" s="22"/>
      <c r="C30" s="22"/>
      <c r="D30" s="22"/>
      <c r="E30" s="22"/>
      <c r="F30" s="26" t="s">
        <v>3</v>
      </c>
      <c r="G30" s="22"/>
      <c r="H30" s="22"/>
      <c r="I30" s="22" t="s">
        <v>4</v>
      </c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4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67"/>
      <c r="BE30" s="67"/>
      <c r="BF30" s="67"/>
      <c r="BG30" s="67"/>
      <c r="BH30" s="67"/>
      <c r="BI30" s="67"/>
      <c r="BJ30" s="67"/>
      <c r="BK30" s="67"/>
      <c r="BL30" s="67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</row>
    <row r="31" spans="1:115" ht="13.5">
      <c r="A31" s="22"/>
      <c r="B31" s="22"/>
      <c r="C31" s="22"/>
      <c r="D31" s="22"/>
      <c r="E31" s="22"/>
      <c r="F31" s="26" t="s">
        <v>5</v>
      </c>
      <c r="G31" s="22"/>
      <c r="H31" s="22"/>
      <c r="I31" s="22" t="s">
        <v>6</v>
      </c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67"/>
      <c r="BE31" s="68" t="s">
        <v>12</v>
      </c>
      <c r="BF31" s="75" t="s">
        <v>172</v>
      </c>
      <c r="BG31" s="77" t="s">
        <v>173</v>
      </c>
      <c r="BH31" s="79" t="s">
        <v>174</v>
      </c>
      <c r="BI31" s="65" t="s">
        <v>175</v>
      </c>
      <c r="BJ31" s="75" t="s">
        <v>176</v>
      </c>
      <c r="BK31" s="58" t="s">
        <v>177</v>
      </c>
      <c r="BL31" s="59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</row>
    <row r="32" spans="1:115" ht="13.5">
      <c r="A32" s="22"/>
      <c r="B32" s="22"/>
      <c r="C32" s="22"/>
      <c r="D32" s="22"/>
      <c r="E32" s="22"/>
      <c r="F32" s="26" t="s">
        <v>7</v>
      </c>
      <c r="G32" s="22"/>
      <c r="H32" s="22"/>
      <c r="I32" s="22" t="s">
        <v>167</v>
      </c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67"/>
      <c r="BE32" s="69"/>
      <c r="BF32" s="76"/>
      <c r="BG32" s="78"/>
      <c r="BH32" s="80"/>
      <c r="BI32" s="64"/>
      <c r="BJ32" s="76"/>
      <c r="BK32" s="60"/>
      <c r="BL32" s="61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</row>
    <row r="33" spans="1:115" ht="13.5">
      <c r="A33" s="22"/>
      <c r="B33" s="22"/>
      <c r="C33" s="22"/>
      <c r="D33" s="22"/>
      <c r="E33" s="22"/>
      <c r="F33" s="22"/>
      <c r="G33" s="22"/>
      <c r="H33" s="22"/>
      <c r="I33" s="22" t="s">
        <v>168</v>
      </c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67"/>
      <c r="BE33" s="106" t="s">
        <v>13</v>
      </c>
      <c r="BF33" s="103" t="s">
        <v>178</v>
      </c>
      <c r="BG33" s="104">
        <v>700</v>
      </c>
      <c r="BH33" s="105">
        <v>175</v>
      </c>
      <c r="BI33" s="98">
        <v>175</v>
      </c>
      <c r="BJ33" s="99">
        <f>SUM($BG$33:$BI$34)</f>
        <v>1050</v>
      </c>
      <c r="BK33" s="100" t="s">
        <v>14</v>
      </c>
      <c r="BL33" s="101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</row>
    <row r="34" spans="1:115" ht="13.5">
      <c r="A34" s="22"/>
      <c r="B34" s="22"/>
      <c r="C34" s="22"/>
      <c r="D34" s="22"/>
      <c r="E34" s="22"/>
      <c r="F34" s="26" t="s">
        <v>8</v>
      </c>
      <c r="G34" s="22"/>
      <c r="H34" s="22"/>
      <c r="I34" s="22" t="s">
        <v>9</v>
      </c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5">
        <f>$BJ$37</f>
        <v>1050</v>
      </c>
      <c r="U34" s="225"/>
      <c r="V34" s="225"/>
      <c r="W34" s="225"/>
      <c r="X34" s="225"/>
      <c r="Y34" s="111" t="s">
        <v>10</v>
      </c>
      <c r="Z34" s="111"/>
      <c r="AA34" s="22" t="s">
        <v>11</v>
      </c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67"/>
      <c r="BE34" s="73"/>
      <c r="BF34" s="83"/>
      <c r="BG34" s="96"/>
      <c r="BH34" s="97"/>
      <c r="BI34" s="62"/>
      <c r="BJ34" s="63"/>
      <c r="BK34" s="82"/>
      <c r="BL34" s="81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</row>
    <row r="35" spans="1:115" ht="33.7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67"/>
      <c r="BE35" s="72" t="s">
        <v>15</v>
      </c>
      <c r="BF35" s="83" t="s">
        <v>179</v>
      </c>
      <c r="BG35" s="95">
        <v>7000</v>
      </c>
      <c r="BH35" s="97">
        <v>1750</v>
      </c>
      <c r="BI35" s="62">
        <v>1750</v>
      </c>
      <c r="BJ35" s="63">
        <f>SUM($BG$35:$BI$36)</f>
        <v>10500</v>
      </c>
      <c r="BK35" s="102" t="s">
        <v>16</v>
      </c>
      <c r="BL35" s="81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</row>
    <row r="36" spans="1:115" ht="13.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67"/>
      <c r="BE36" s="73"/>
      <c r="BF36" s="83"/>
      <c r="BG36" s="96"/>
      <c r="BH36" s="97"/>
      <c r="BI36" s="62"/>
      <c r="BJ36" s="63"/>
      <c r="BK36" s="82"/>
      <c r="BL36" s="81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</row>
    <row r="37" spans="1:115" ht="36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67"/>
      <c r="BE37" s="72" t="s">
        <v>18</v>
      </c>
      <c r="BF37" s="83" t="s">
        <v>180</v>
      </c>
      <c r="BG37" s="95">
        <v>700</v>
      </c>
      <c r="BH37" s="97">
        <v>175</v>
      </c>
      <c r="BI37" s="62">
        <v>175</v>
      </c>
      <c r="BJ37" s="63">
        <f>SUM($BG$37:$BI$38)</f>
        <v>1050</v>
      </c>
      <c r="BK37" s="57" t="s">
        <v>20</v>
      </c>
      <c r="BL37" s="81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</row>
    <row r="38" spans="1:115" ht="13.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67"/>
      <c r="BE38" s="73"/>
      <c r="BF38" s="83"/>
      <c r="BG38" s="96"/>
      <c r="BH38" s="97"/>
      <c r="BI38" s="62"/>
      <c r="BJ38" s="63"/>
      <c r="BK38" s="82"/>
      <c r="BL38" s="81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</row>
    <row r="39" spans="1:115" ht="14.2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67"/>
      <c r="BE39" s="72" t="s">
        <v>181</v>
      </c>
      <c r="BF39" s="83" t="s">
        <v>182</v>
      </c>
      <c r="BG39" s="85">
        <v>233</v>
      </c>
      <c r="BH39" s="87"/>
      <c r="BI39" s="89">
        <v>47</v>
      </c>
      <c r="BJ39" s="91">
        <f>$BG$39+$BI$39</f>
        <v>280</v>
      </c>
      <c r="BK39" s="57" t="s">
        <v>22</v>
      </c>
      <c r="BL39" s="81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2"/>
      <c r="DI39" s="22"/>
      <c r="DJ39" s="22"/>
      <c r="DK39" s="22"/>
    </row>
    <row r="40" spans="1:115" ht="13.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67"/>
      <c r="BE40" s="74"/>
      <c r="BF40" s="84"/>
      <c r="BG40" s="86"/>
      <c r="BH40" s="88"/>
      <c r="BI40" s="90"/>
      <c r="BJ40" s="92"/>
      <c r="BK40" s="93"/>
      <c r="BL40" s="94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2"/>
      <c r="DI40" s="22"/>
      <c r="DJ40" s="22"/>
      <c r="DK40" s="22"/>
    </row>
    <row r="41" spans="1:115" ht="13.5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8"/>
      <c r="BF41" s="22"/>
      <c r="BG41" s="28"/>
      <c r="BH41" s="28"/>
      <c r="BI41" s="28"/>
      <c r="BJ41" s="28"/>
      <c r="BK41" s="28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22"/>
      <c r="DI41" s="22"/>
      <c r="DJ41" s="22"/>
      <c r="DK41" s="22"/>
    </row>
    <row r="42" spans="1:115" ht="13.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8"/>
      <c r="BF42" s="22"/>
      <c r="BG42" s="28"/>
      <c r="BH42" s="28"/>
      <c r="BI42" s="28"/>
      <c r="BJ42" s="28"/>
      <c r="BK42" s="28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22"/>
      <c r="DI42" s="22"/>
      <c r="DJ42" s="22"/>
      <c r="DK42" s="22"/>
    </row>
    <row r="43" spans="1:115" ht="13.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8"/>
      <c r="BF43" s="22"/>
      <c r="BG43" s="28"/>
      <c r="BH43" s="28"/>
      <c r="BI43" s="28"/>
      <c r="BJ43" s="28"/>
      <c r="BK43" s="28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22"/>
      <c r="DI43" s="22"/>
      <c r="DJ43" s="22"/>
      <c r="DK43" s="22"/>
    </row>
    <row r="44" spans="1:115" ht="13.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8"/>
      <c r="BF44" s="22"/>
      <c r="BG44" s="28"/>
      <c r="BH44" s="28"/>
      <c r="BI44" s="28"/>
      <c r="BJ44" s="28"/>
      <c r="BK44" s="28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22"/>
      <c r="DI44" s="22"/>
      <c r="DJ44" s="22"/>
      <c r="DK44" s="22"/>
    </row>
    <row r="45" spans="1:115" ht="13.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8"/>
      <c r="BF45" s="22"/>
      <c r="BG45" s="28"/>
      <c r="BH45" s="28"/>
      <c r="BI45" s="28"/>
      <c r="BJ45" s="28"/>
      <c r="BK45" s="28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22"/>
      <c r="DI45" s="22"/>
      <c r="DJ45" s="22"/>
      <c r="DK45" s="22"/>
    </row>
    <row r="46" spans="1:115" ht="13.5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8"/>
      <c r="BF46" s="22"/>
      <c r="BG46" s="28"/>
      <c r="BH46" s="28"/>
      <c r="BI46" s="28"/>
      <c r="BJ46" s="28"/>
      <c r="BK46" s="28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22"/>
      <c r="DI46" s="22"/>
      <c r="DJ46" s="22"/>
      <c r="DK46" s="22"/>
    </row>
    <row r="47" spans="1:115" ht="13.5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8"/>
      <c r="BF47" s="22"/>
      <c r="BG47" s="28"/>
      <c r="BH47" s="28"/>
      <c r="BI47" s="28"/>
      <c r="BJ47" s="28"/>
      <c r="BK47" s="28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22"/>
      <c r="DI47" s="22"/>
      <c r="DJ47" s="22"/>
      <c r="DK47" s="22"/>
    </row>
    <row r="48" spans="1:115" ht="13.5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8"/>
      <c r="BF48" s="22"/>
      <c r="BG48" s="28"/>
      <c r="BH48" s="28"/>
      <c r="BI48" s="28"/>
      <c r="BJ48" s="28"/>
      <c r="BK48" s="28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22"/>
      <c r="DI48" s="22"/>
      <c r="DJ48" s="22"/>
      <c r="DK48" s="22"/>
    </row>
    <row r="49" spans="1:115" ht="13.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8"/>
      <c r="BF49" s="22"/>
      <c r="BG49" s="28"/>
      <c r="BH49" s="28"/>
      <c r="BI49" s="28"/>
      <c r="BJ49" s="28"/>
      <c r="BK49" s="28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71"/>
      <c r="CR49" s="71"/>
      <c r="CS49" s="71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22"/>
      <c r="DI49" s="22"/>
      <c r="DJ49" s="22"/>
      <c r="DK49" s="22"/>
    </row>
    <row r="50" spans="1:115" ht="13.5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8"/>
      <c r="BF50" s="22"/>
      <c r="BG50" s="28"/>
      <c r="BH50" s="28"/>
      <c r="BI50" s="28"/>
      <c r="BJ50" s="28"/>
      <c r="BK50" s="28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71"/>
      <c r="CK50" s="71"/>
      <c r="CL50" s="71"/>
      <c r="CM50" s="36"/>
      <c r="CN50" s="36"/>
      <c r="CO50" s="36"/>
      <c r="CP50" s="36"/>
      <c r="CQ50" s="71"/>
      <c r="CR50" s="71"/>
      <c r="CS50" s="71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22"/>
      <c r="DI50" s="22"/>
      <c r="DJ50" s="22"/>
      <c r="DK50" s="22"/>
    </row>
    <row r="51" spans="1:115" ht="13.5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8"/>
      <c r="BF51" s="22"/>
      <c r="BG51" s="28"/>
      <c r="BH51" s="28"/>
      <c r="BI51" s="28"/>
      <c r="BJ51" s="28"/>
      <c r="BK51" s="28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CQ51" s="37"/>
      <c r="CR51" s="37"/>
      <c r="CS51" s="37"/>
      <c r="CT51" s="37"/>
      <c r="CU51" s="37"/>
      <c r="CV51" s="37"/>
      <c r="CW51" s="37"/>
      <c r="CX51" s="37"/>
      <c r="CY51" s="37"/>
      <c r="CZ51" s="37"/>
      <c r="DA51" s="37"/>
      <c r="DB51" s="37"/>
      <c r="DC51" s="37"/>
      <c r="DD51" s="37"/>
      <c r="DE51" s="37"/>
      <c r="DF51" s="37"/>
      <c r="DG51" s="37"/>
      <c r="DH51" s="22"/>
      <c r="DI51" s="22"/>
      <c r="DJ51" s="22"/>
      <c r="DK51" s="22"/>
    </row>
    <row r="52" spans="1:115" ht="13.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8"/>
      <c r="BF52" s="22"/>
      <c r="BG52" s="28"/>
      <c r="BH52" s="28"/>
      <c r="BI52" s="28"/>
      <c r="BJ52" s="28"/>
      <c r="BK52" s="28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7"/>
      <c r="CM52" s="37"/>
      <c r="CN52" s="37"/>
      <c r="CO52" s="37"/>
      <c r="CP52" s="37"/>
      <c r="CQ52" s="37"/>
      <c r="CR52" s="37"/>
      <c r="CS52" s="37"/>
      <c r="CT52" s="37"/>
      <c r="CU52" s="37"/>
      <c r="CV52" s="37"/>
      <c r="CW52" s="37"/>
      <c r="CX52" s="37"/>
      <c r="CY52" s="37"/>
      <c r="CZ52" s="37"/>
      <c r="DA52" s="37"/>
      <c r="DB52" s="37"/>
      <c r="DC52" s="37"/>
      <c r="DD52" s="37"/>
      <c r="DE52" s="37"/>
      <c r="DF52" s="37"/>
      <c r="DG52" s="37"/>
      <c r="DH52" s="22"/>
      <c r="DI52" s="22"/>
      <c r="DJ52" s="22"/>
      <c r="DK52" s="22"/>
    </row>
    <row r="53" spans="1:115" ht="13.5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8"/>
      <c r="BF53" s="22"/>
      <c r="BG53" s="28"/>
      <c r="BH53" s="28"/>
      <c r="BI53" s="28"/>
      <c r="BJ53" s="28"/>
      <c r="BK53" s="28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37"/>
      <c r="CV53" s="37"/>
      <c r="CW53" s="37"/>
      <c r="CX53" s="37"/>
      <c r="CY53" s="37"/>
      <c r="CZ53" s="37"/>
      <c r="DA53" s="37"/>
      <c r="DB53" s="37"/>
      <c r="DC53" s="37"/>
      <c r="DD53" s="37"/>
      <c r="DE53" s="37"/>
      <c r="DF53" s="37"/>
      <c r="DG53" s="37"/>
      <c r="DH53" s="22"/>
      <c r="DI53" s="22"/>
      <c r="DJ53" s="22"/>
      <c r="DK53" s="22"/>
    </row>
    <row r="54" spans="1:115" ht="13.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8"/>
      <c r="BF54" s="22"/>
      <c r="BG54" s="28"/>
      <c r="BH54" s="28"/>
      <c r="BI54" s="28"/>
      <c r="BJ54" s="28"/>
      <c r="BK54" s="28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7"/>
      <c r="BW54" s="37"/>
      <c r="BX54" s="37"/>
      <c r="BY54" s="37"/>
      <c r="BZ54" s="37"/>
      <c r="CA54" s="37"/>
      <c r="CB54" s="37"/>
      <c r="CC54" s="37"/>
      <c r="CD54" s="37"/>
      <c r="CE54" s="37"/>
      <c r="CF54" s="37"/>
      <c r="CG54" s="37"/>
      <c r="CH54" s="37"/>
      <c r="CI54" s="37"/>
      <c r="CJ54" s="37"/>
      <c r="CK54" s="37"/>
      <c r="CL54" s="37"/>
      <c r="CM54" s="37"/>
      <c r="CN54" s="37"/>
      <c r="CO54" s="37"/>
      <c r="CP54" s="37"/>
      <c r="CQ54" s="37"/>
      <c r="CR54" s="37"/>
      <c r="CS54" s="37"/>
      <c r="CT54" s="37"/>
      <c r="CU54" s="37"/>
      <c r="CV54" s="37"/>
      <c r="CW54" s="37"/>
      <c r="CX54" s="37"/>
      <c r="CY54" s="37"/>
      <c r="CZ54" s="37"/>
      <c r="DA54" s="37"/>
      <c r="DB54" s="37"/>
      <c r="DC54" s="37"/>
      <c r="DD54" s="37"/>
      <c r="DE54" s="37"/>
      <c r="DF54" s="37"/>
      <c r="DG54" s="37"/>
      <c r="DH54" s="22"/>
      <c r="DI54" s="22"/>
      <c r="DJ54" s="22"/>
      <c r="DK54" s="22"/>
    </row>
    <row r="55" spans="1:115" ht="13.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</row>
    <row r="56" spans="1:115" ht="13.5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</row>
    <row r="57" spans="1:115" ht="13.5">
      <c r="A57" s="22"/>
      <c r="B57" s="22"/>
      <c r="C57" s="26" t="s">
        <v>3</v>
      </c>
      <c r="D57" s="22"/>
      <c r="E57" s="22"/>
      <c r="F57" s="22" t="s">
        <v>23</v>
      </c>
      <c r="G57" s="25"/>
      <c r="H57" s="25"/>
      <c r="I57" s="25"/>
      <c r="J57" s="25"/>
      <c r="K57" s="25"/>
      <c r="L57" s="22"/>
      <c r="M57" s="22"/>
      <c r="N57" s="22"/>
      <c r="O57" s="109" t="str">
        <f>$W$13</f>
        <v>合板足場板</v>
      </c>
      <c r="P57" s="109"/>
      <c r="Q57" s="109"/>
      <c r="R57" s="109"/>
      <c r="S57" s="109"/>
      <c r="T57" s="109"/>
      <c r="U57" s="109"/>
      <c r="V57" s="109"/>
      <c r="W57" s="109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4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</row>
    <row r="58" spans="1:115" ht="13.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</row>
    <row r="59" spans="1:115" ht="13.5">
      <c r="A59" s="22"/>
      <c r="B59" s="22"/>
      <c r="C59" s="22"/>
      <c r="D59" s="22"/>
      <c r="E59" s="22"/>
      <c r="F59" s="22"/>
      <c r="G59" s="22" t="s">
        <v>22</v>
      </c>
      <c r="H59" s="22"/>
      <c r="I59" s="22"/>
      <c r="J59" s="22"/>
      <c r="K59" s="22"/>
      <c r="L59" s="22"/>
      <c r="M59" s="22"/>
      <c r="N59" s="22"/>
      <c r="O59" s="22"/>
      <c r="P59" s="22"/>
      <c r="Q59" s="111" t="s">
        <v>24</v>
      </c>
      <c r="R59" s="111"/>
      <c r="S59" s="111" t="s">
        <v>25</v>
      </c>
      <c r="T59" s="111"/>
      <c r="U59" s="22"/>
      <c r="V59" s="151">
        <f>VLOOKUP($O$57,$BE$63:$BK$67,4,FALSE)</f>
        <v>44</v>
      </c>
      <c r="W59" s="151"/>
      <c r="X59" s="151"/>
      <c r="Y59" s="151"/>
      <c r="Z59" s="111" t="s">
        <v>21</v>
      </c>
      <c r="AA59" s="111"/>
      <c r="AB59" s="111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</row>
    <row r="60" spans="1:115" ht="13.5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111"/>
      <c r="R60" s="111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8" t="s">
        <v>28</v>
      </c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28"/>
      <c r="CO60" s="28"/>
      <c r="CP60" s="28"/>
      <c r="CQ60" s="28"/>
      <c r="CR60" s="28"/>
      <c r="CS60" s="28"/>
      <c r="CT60" s="28"/>
      <c r="CU60" s="28"/>
      <c r="CV60" s="28"/>
      <c r="CW60" s="28"/>
      <c r="CX60" s="28"/>
      <c r="CY60" s="28"/>
      <c r="CZ60" s="28"/>
      <c r="DA60" s="28"/>
      <c r="DB60" s="28"/>
      <c r="DC60" s="28"/>
      <c r="DD60" s="28"/>
      <c r="DE60" s="28"/>
      <c r="DF60" s="28"/>
      <c r="DG60" s="22"/>
      <c r="DH60" s="22"/>
      <c r="DI60" s="22"/>
      <c r="DJ60" s="22"/>
      <c r="DK60" s="22"/>
    </row>
    <row r="61" spans="1:115" ht="13.5" customHeight="1">
      <c r="A61" s="22"/>
      <c r="B61" s="22"/>
      <c r="C61" s="22"/>
      <c r="D61" s="22"/>
      <c r="E61" s="22"/>
      <c r="F61" s="22"/>
      <c r="G61" s="22" t="s">
        <v>26</v>
      </c>
      <c r="H61" s="22"/>
      <c r="I61" s="22"/>
      <c r="J61" s="22"/>
      <c r="K61" s="22"/>
      <c r="L61" s="22"/>
      <c r="M61" s="22"/>
      <c r="N61" s="22"/>
      <c r="O61" s="22"/>
      <c r="P61" s="22"/>
      <c r="Q61" s="111" t="s">
        <v>27</v>
      </c>
      <c r="R61" s="111"/>
      <c r="S61" s="111" t="s">
        <v>25</v>
      </c>
      <c r="T61" s="111"/>
      <c r="U61" s="22"/>
      <c r="V61" s="152">
        <f>+$T$34</f>
        <v>1050</v>
      </c>
      <c r="W61" s="152"/>
      <c r="X61" s="152"/>
      <c r="Y61" s="152"/>
      <c r="Z61" s="111" t="s">
        <v>10</v>
      </c>
      <c r="AA61" s="111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135" t="s">
        <v>29</v>
      </c>
      <c r="BF61" s="29" t="s">
        <v>30</v>
      </c>
      <c r="BG61" s="39" t="s">
        <v>31</v>
      </c>
      <c r="BH61" s="137" t="s">
        <v>32</v>
      </c>
      <c r="BI61" s="138"/>
      <c r="BJ61" s="39" t="s">
        <v>33</v>
      </c>
      <c r="BK61" s="39" t="s">
        <v>34</v>
      </c>
      <c r="BL61" s="22"/>
      <c r="BM61" s="22"/>
      <c r="BN61" s="22"/>
      <c r="BO61" s="22"/>
      <c r="BP61" s="139" t="s">
        <v>35</v>
      </c>
      <c r="BQ61" s="140"/>
      <c r="BR61" s="140"/>
      <c r="BS61" s="140"/>
      <c r="BT61" s="140"/>
      <c r="BU61" s="140"/>
      <c r="BV61" s="140"/>
      <c r="BW61" s="140"/>
      <c r="BX61" s="140"/>
      <c r="BY61" s="140"/>
      <c r="BZ61" s="141"/>
      <c r="CA61" s="148" t="s">
        <v>36</v>
      </c>
      <c r="CB61" s="149"/>
      <c r="CC61" s="149"/>
      <c r="CD61" s="149"/>
      <c r="CE61" s="149"/>
      <c r="CF61" s="149"/>
      <c r="CG61" s="149"/>
      <c r="CH61" s="149"/>
      <c r="CI61" s="150"/>
      <c r="CJ61" s="163" t="s">
        <v>37</v>
      </c>
      <c r="CK61" s="164"/>
      <c r="CL61" s="164"/>
      <c r="CM61" s="164"/>
      <c r="CN61" s="164"/>
      <c r="CO61" s="164"/>
      <c r="CP61" s="164"/>
      <c r="CQ61" s="164"/>
      <c r="CR61" s="164"/>
      <c r="CS61" s="164"/>
      <c r="CT61" s="164"/>
      <c r="CU61" s="164"/>
      <c r="CV61" s="165"/>
      <c r="CW61" s="153">
        <v>16.2</v>
      </c>
      <c r="CX61" s="154"/>
      <c r="CY61" s="154"/>
      <c r="CZ61" s="154"/>
      <c r="DA61" s="154"/>
      <c r="DB61" s="155" t="s">
        <v>38</v>
      </c>
      <c r="DC61" s="155"/>
      <c r="DD61" s="155"/>
      <c r="DE61" s="155"/>
      <c r="DF61" s="156"/>
      <c r="DG61" s="22"/>
      <c r="DH61" s="22"/>
      <c r="DI61" s="22"/>
      <c r="DJ61" s="22"/>
      <c r="DK61" s="22"/>
    </row>
    <row r="62" spans="1:115" ht="15.75" customHeight="1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136"/>
      <c r="BF62" s="40" t="s">
        <v>39</v>
      </c>
      <c r="BG62" s="41" t="s">
        <v>40</v>
      </c>
      <c r="BH62" s="41" t="s">
        <v>41</v>
      </c>
      <c r="BI62" s="42" t="s">
        <v>42</v>
      </c>
      <c r="BJ62" s="42" t="s">
        <v>43</v>
      </c>
      <c r="BK62" s="42" t="s">
        <v>44</v>
      </c>
      <c r="BL62" s="22"/>
      <c r="BM62" s="22"/>
      <c r="BN62" s="22"/>
      <c r="BO62" s="22"/>
      <c r="BP62" s="142"/>
      <c r="BQ62" s="143"/>
      <c r="BR62" s="143"/>
      <c r="BS62" s="143"/>
      <c r="BT62" s="143"/>
      <c r="BU62" s="143"/>
      <c r="BV62" s="143"/>
      <c r="BW62" s="143"/>
      <c r="BX62" s="143"/>
      <c r="BY62" s="143"/>
      <c r="BZ62" s="144"/>
      <c r="CA62" s="148" t="s">
        <v>45</v>
      </c>
      <c r="CB62" s="149"/>
      <c r="CC62" s="149"/>
      <c r="CD62" s="149"/>
      <c r="CE62" s="149"/>
      <c r="CF62" s="149"/>
      <c r="CG62" s="149"/>
      <c r="CH62" s="149"/>
      <c r="CI62" s="150"/>
      <c r="CJ62" s="166"/>
      <c r="CK62" s="167"/>
      <c r="CL62" s="167"/>
      <c r="CM62" s="167"/>
      <c r="CN62" s="167"/>
      <c r="CO62" s="167"/>
      <c r="CP62" s="167"/>
      <c r="CQ62" s="167"/>
      <c r="CR62" s="167"/>
      <c r="CS62" s="167"/>
      <c r="CT62" s="167"/>
      <c r="CU62" s="167"/>
      <c r="CV62" s="168"/>
      <c r="CW62" s="153">
        <v>10.3</v>
      </c>
      <c r="CX62" s="154"/>
      <c r="CY62" s="154"/>
      <c r="CZ62" s="154"/>
      <c r="DA62" s="154"/>
      <c r="DB62" s="155" t="s">
        <v>38</v>
      </c>
      <c r="DC62" s="155"/>
      <c r="DD62" s="155"/>
      <c r="DE62" s="155"/>
      <c r="DF62" s="156"/>
      <c r="DG62" s="22"/>
      <c r="DH62" s="22"/>
      <c r="DI62" s="22"/>
      <c r="DJ62" s="22"/>
      <c r="DK62" s="22"/>
    </row>
    <row r="63" spans="1:115" ht="13.5" customHeight="1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43" t="s">
        <v>1</v>
      </c>
      <c r="BF63" s="41" t="s">
        <v>46</v>
      </c>
      <c r="BG63" s="44">
        <v>18</v>
      </c>
      <c r="BH63" s="30">
        <v>44</v>
      </c>
      <c r="BI63" s="30">
        <v>184</v>
      </c>
      <c r="BJ63" s="30">
        <v>31360</v>
      </c>
      <c r="BK63" s="30">
        <v>16.2</v>
      </c>
      <c r="BL63" s="22"/>
      <c r="BM63" s="22"/>
      <c r="BN63" s="22"/>
      <c r="BO63" s="22"/>
      <c r="BP63" s="142"/>
      <c r="BQ63" s="143"/>
      <c r="BR63" s="143"/>
      <c r="BS63" s="143"/>
      <c r="BT63" s="143"/>
      <c r="BU63" s="143"/>
      <c r="BV63" s="143"/>
      <c r="BW63" s="143"/>
      <c r="BX63" s="143"/>
      <c r="BY63" s="143"/>
      <c r="BZ63" s="144"/>
      <c r="CA63" s="148" t="s">
        <v>47</v>
      </c>
      <c r="CB63" s="149"/>
      <c r="CC63" s="149"/>
      <c r="CD63" s="149"/>
      <c r="CE63" s="149"/>
      <c r="CF63" s="149"/>
      <c r="CG63" s="149"/>
      <c r="CH63" s="149"/>
      <c r="CI63" s="150"/>
      <c r="CJ63" s="166"/>
      <c r="CK63" s="167"/>
      <c r="CL63" s="167"/>
      <c r="CM63" s="167"/>
      <c r="CN63" s="167"/>
      <c r="CO63" s="167"/>
      <c r="CP63" s="167"/>
      <c r="CQ63" s="167"/>
      <c r="CR63" s="167"/>
      <c r="CS63" s="167"/>
      <c r="CT63" s="167"/>
      <c r="CU63" s="167"/>
      <c r="CV63" s="168"/>
      <c r="CW63" s="153">
        <v>13.2</v>
      </c>
      <c r="CX63" s="154"/>
      <c r="CY63" s="154"/>
      <c r="CZ63" s="154"/>
      <c r="DA63" s="154"/>
      <c r="DB63" s="155" t="s">
        <v>38</v>
      </c>
      <c r="DC63" s="155"/>
      <c r="DD63" s="155"/>
      <c r="DE63" s="155"/>
      <c r="DF63" s="156"/>
      <c r="DG63" s="22"/>
      <c r="DH63" s="22"/>
      <c r="DI63" s="22"/>
      <c r="DJ63" s="22"/>
      <c r="DK63" s="22"/>
    </row>
    <row r="64" spans="1:115" ht="15.75" customHeight="1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43" t="s">
        <v>53</v>
      </c>
      <c r="BF64" s="41" t="s">
        <v>54</v>
      </c>
      <c r="BG64" s="44">
        <v>13</v>
      </c>
      <c r="BH64" s="30">
        <v>32</v>
      </c>
      <c r="BI64" s="30">
        <v>160</v>
      </c>
      <c r="BJ64" s="30">
        <v>43200</v>
      </c>
      <c r="BK64" s="30">
        <v>10.3</v>
      </c>
      <c r="BL64" s="22"/>
      <c r="BM64" s="22"/>
      <c r="BN64" s="22"/>
      <c r="BO64" s="22"/>
      <c r="BP64" s="142"/>
      <c r="BQ64" s="143"/>
      <c r="BR64" s="143"/>
      <c r="BS64" s="143"/>
      <c r="BT64" s="143"/>
      <c r="BU64" s="143"/>
      <c r="BV64" s="143"/>
      <c r="BW64" s="143"/>
      <c r="BX64" s="143"/>
      <c r="BY64" s="143"/>
      <c r="BZ64" s="144"/>
      <c r="CA64" s="160" t="s">
        <v>169</v>
      </c>
      <c r="CB64" s="149"/>
      <c r="CC64" s="149"/>
      <c r="CD64" s="149"/>
      <c r="CE64" s="149"/>
      <c r="CF64" s="149"/>
      <c r="CG64" s="149"/>
      <c r="CH64" s="149"/>
      <c r="CI64" s="150"/>
      <c r="CJ64" s="166"/>
      <c r="CK64" s="167"/>
      <c r="CL64" s="167"/>
      <c r="CM64" s="167"/>
      <c r="CN64" s="167"/>
      <c r="CO64" s="167"/>
      <c r="CP64" s="167"/>
      <c r="CQ64" s="167"/>
      <c r="CR64" s="167"/>
      <c r="CS64" s="167"/>
      <c r="CT64" s="167"/>
      <c r="CU64" s="167"/>
      <c r="CV64" s="168"/>
      <c r="CW64" s="161">
        <v>185</v>
      </c>
      <c r="CX64" s="162"/>
      <c r="CY64" s="162"/>
      <c r="CZ64" s="162"/>
      <c r="DA64" s="162"/>
      <c r="DB64" s="155" t="s">
        <v>38</v>
      </c>
      <c r="DC64" s="155"/>
      <c r="DD64" s="155"/>
      <c r="DE64" s="155"/>
      <c r="DF64" s="156"/>
      <c r="DG64" s="22"/>
      <c r="DH64" s="22"/>
      <c r="DI64" s="22"/>
      <c r="DJ64" s="22"/>
      <c r="DK64" s="22"/>
    </row>
    <row r="65" spans="1:115" ht="13.5" customHeight="1">
      <c r="A65" s="22"/>
      <c r="B65" s="22"/>
      <c r="C65" s="111" t="s">
        <v>48</v>
      </c>
      <c r="D65" s="111"/>
      <c r="E65" s="111" t="s">
        <v>25</v>
      </c>
      <c r="F65" s="111"/>
      <c r="G65" s="110" t="s">
        <v>49</v>
      </c>
      <c r="H65" s="110"/>
      <c r="I65" s="110"/>
      <c r="J65" s="110"/>
      <c r="K65" s="157" t="s">
        <v>50</v>
      </c>
      <c r="L65" s="157"/>
      <c r="M65" s="110" t="s">
        <v>51</v>
      </c>
      <c r="N65" s="110"/>
      <c r="O65" s="110"/>
      <c r="P65" s="110"/>
      <c r="Q65" s="111" t="s">
        <v>25</v>
      </c>
      <c r="R65" s="111"/>
      <c r="S65" s="112">
        <f>+$V$61</f>
        <v>1050</v>
      </c>
      <c r="T65" s="112"/>
      <c r="U65" s="112"/>
      <c r="V65" s="112"/>
      <c r="W65" s="110" t="s">
        <v>17</v>
      </c>
      <c r="X65" s="110"/>
      <c r="Y65" s="114">
        <f>+$J$20/1000</f>
        <v>0.9</v>
      </c>
      <c r="Z65" s="114"/>
      <c r="AA65" s="114"/>
      <c r="AB65" s="157" t="s">
        <v>50</v>
      </c>
      <c r="AC65" s="157"/>
      <c r="AD65" s="158">
        <f>+$V$59</f>
        <v>44</v>
      </c>
      <c r="AE65" s="158"/>
      <c r="AF65" s="158"/>
      <c r="AG65" s="110" t="s">
        <v>17</v>
      </c>
      <c r="AH65" s="110"/>
      <c r="AI65" s="114">
        <f>$J$20/1000</f>
        <v>0.9</v>
      </c>
      <c r="AJ65" s="114"/>
      <c r="AK65" s="114"/>
      <c r="AL65" s="120">
        <v>2</v>
      </c>
      <c r="AM65" s="120"/>
      <c r="AN65" s="111" t="s">
        <v>25</v>
      </c>
      <c r="AO65" s="111"/>
      <c r="AP65" s="159">
        <f>ROUND(($S$65*$Y$65/$S$66)+($AD$65*$AI$65^2/$AD$66),0)</f>
        <v>241</v>
      </c>
      <c r="AQ65" s="159"/>
      <c r="AR65" s="159"/>
      <c r="AS65" s="159"/>
      <c r="AT65" s="159"/>
      <c r="AU65" s="111" t="s">
        <v>52</v>
      </c>
      <c r="AV65" s="111"/>
      <c r="AW65" s="111"/>
      <c r="AX65" s="111"/>
      <c r="AY65" s="22"/>
      <c r="AZ65" s="22"/>
      <c r="BA65" s="22"/>
      <c r="BB65" s="22"/>
      <c r="BC65" s="22"/>
      <c r="BD65" s="22"/>
      <c r="BE65" s="43" t="s">
        <v>55</v>
      </c>
      <c r="BF65" s="41" t="s">
        <v>56</v>
      </c>
      <c r="BG65" s="44">
        <v>18</v>
      </c>
      <c r="BH65" s="30">
        <v>44</v>
      </c>
      <c r="BI65" s="30">
        <v>220</v>
      </c>
      <c r="BJ65" s="30">
        <v>43200</v>
      </c>
      <c r="BK65" s="30">
        <v>13.2</v>
      </c>
      <c r="BL65" s="22"/>
      <c r="BM65" s="22"/>
      <c r="BN65" s="22"/>
      <c r="BO65" s="22"/>
      <c r="BP65" s="145"/>
      <c r="BQ65" s="146"/>
      <c r="BR65" s="146"/>
      <c r="BS65" s="146"/>
      <c r="BT65" s="146"/>
      <c r="BU65" s="146"/>
      <c r="BV65" s="146"/>
      <c r="BW65" s="146"/>
      <c r="BX65" s="146"/>
      <c r="BY65" s="146"/>
      <c r="BZ65" s="147"/>
      <c r="CA65" s="148" t="s">
        <v>57</v>
      </c>
      <c r="CB65" s="149"/>
      <c r="CC65" s="149"/>
      <c r="CD65" s="149"/>
      <c r="CE65" s="149"/>
      <c r="CF65" s="149"/>
      <c r="CG65" s="149"/>
      <c r="CH65" s="149"/>
      <c r="CI65" s="150"/>
      <c r="CJ65" s="169"/>
      <c r="CK65" s="170"/>
      <c r="CL65" s="170"/>
      <c r="CM65" s="170"/>
      <c r="CN65" s="170"/>
      <c r="CO65" s="170"/>
      <c r="CP65" s="170"/>
      <c r="CQ65" s="170"/>
      <c r="CR65" s="170"/>
      <c r="CS65" s="170"/>
      <c r="CT65" s="170"/>
      <c r="CU65" s="170"/>
      <c r="CV65" s="171"/>
      <c r="CW65" s="161">
        <v>98</v>
      </c>
      <c r="CX65" s="162"/>
      <c r="CY65" s="162"/>
      <c r="CZ65" s="162"/>
      <c r="DA65" s="162"/>
      <c r="DB65" s="155" t="s">
        <v>38</v>
      </c>
      <c r="DC65" s="155"/>
      <c r="DD65" s="155"/>
      <c r="DE65" s="155"/>
      <c r="DF65" s="156"/>
      <c r="DG65" s="22"/>
      <c r="DH65" s="22"/>
      <c r="DI65" s="22"/>
      <c r="DJ65" s="22"/>
      <c r="DK65" s="22"/>
    </row>
    <row r="66" spans="1:115" ht="13.5">
      <c r="A66" s="22"/>
      <c r="B66" s="22"/>
      <c r="C66" s="111"/>
      <c r="D66" s="111"/>
      <c r="E66" s="111"/>
      <c r="F66" s="111"/>
      <c r="G66" s="113">
        <v>4</v>
      </c>
      <c r="H66" s="113"/>
      <c r="I66" s="113"/>
      <c r="J66" s="113"/>
      <c r="K66" s="157"/>
      <c r="L66" s="157"/>
      <c r="M66" s="113">
        <v>8</v>
      </c>
      <c r="N66" s="113"/>
      <c r="O66" s="113"/>
      <c r="P66" s="113"/>
      <c r="Q66" s="111"/>
      <c r="R66" s="111"/>
      <c r="S66" s="113">
        <v>4</v>
      </c>
      <c r="T66" s="113"/>
      <c r="U66" s="113"/>
      <c r="V66" s="113"/>
      <c r="W66" s="113"/>
      <c r="X66" s="113"/>
      <c r="Y66" s="113"/>
      <c r="Z66" s="113"/>
      <c r="AA66" s="113"/>
      <c r="AB66" s="157"/>
      <c r="AC66" s="157"/>
      <c r="AD66" s="113">
        <v>8</v>
      </c>
      <c r="AE66" s="113"/>
      <c r="AF66" s="113"/>
      <c r="AG66" s="113"/>
      <c r="AH66" s="113"/>
      <c r="AI66" s="113"/>
      <c r="AJ66" s="113"/>
      <c r="AK66" s="113"/>
      <c r="AL66" s="113"/>
      <c r="AM66" s="113"/>
      <c r="AN66" s="111"/>
      <c r="AO66" s="111"/>
      <c r="AP66" s="159"/>
      <c r="AQ66" s="159"/>
      <c r="AR66" s="159"/>
      <c r="AS66" s="159"/>
      <c r="AT66" s="159"/>
      <c r="AU66" s="111"/>
      <c r="AV66" s="111"/>
      <c r="AW66" s="111"/>
      <c r="AX66" s="111"/>
      <c r="AY66" s="22"/>
      <c r="AZ66" s="22"/>
      <c r="BA66" s="22"/>
      <c r="BB66" s="22"/>
      <c r="BC66" s="22"/>
      <c r="BD66" s="22"/>
      <c r="BE66" s="43" t="s">
        <v>58</v>
      </c>
      <c r="BF66" s="41" t="s">
        <v>59</v>
      </c>
      <c r="BG66" s="44">
        <v>12.5</v>
      </c>
      <c r="BH66" s="30">
        <v>31</v>
      </c>
      <c r="BI66" s="30">
        <v>128</v>
      </c>
      <c r="BJ66" s="30">
        <v>3710</v>
      </c>
      <c r="BK66" s="30">
        <v>185</v>
      </c>
      <c r="BL66" s="22"/>
      <c r="BM66" s="22"/>
      <c r="BN66" s="22"/>
      <c r="BO66" s="22"/>
      <c r="BP66" s="139" t="s">
        <v>60</v>
      </c>
      <c r="BQ66" s="140"/>
      <c r="BR66" s="140"/>
      <c r="BS66" s="140"/>
      <c r="BT66" s="140"/>
      <c r="BU66" s="140"/>
      <c r="BV66" s="140"/>
      <c r="BW66" s="140"/>
      <c r="BX66" s="140"/>
      <c r="BY66" s="140"/>
      <c r="BZ66" s="141"/>
      <c r="CA66" s="172" t="s">
        <v>61</v>
      </c>
      <c r="CB66" s="155"/>
      <c r="CC66" s="155"/>
      <c r="CD66" s="155"/>
      <c r="CE66" s="155"/>
      <c r="CF66" s="155"/>
      <c r="CG66" s="155"/>
      <c r="CH66" s="155"/>
      <c r="CI66" s="156"/>
      <c r="CJ66" s="172" t="s">
        <v>62</v>
      </c>
      <c r="CK66" s="155"/>
      <c r="CL66" s="155"/>
      <c r="CM66" s="155"/>
      <c r="CN66" s="155"/>
      <c r="CO66" s="155"/>
      <c r="CP66" s="155"/>
      <c r="CQ66" s="155"/>
      <c r="CR66" s="155"/>
      <c r="CS66" s="155"/>
      <c r="CT66" s="155"/>
      <c r="CU66" s="155"/>
      <c r="CV66" s="156"/>
      <c r="CW66" s="161">
        <v>235</v>
      </c>
      <c r="CX66" s="162"/>
      <c r="CY66" s="162"/>
      <c r="CZ66" s="162"/>
      <c r="DA66" s="162"/>
      <c r="DB66" s="155" t="s">
        <v>38</v>
      </c>
      <c r="DC66" s="155"/>
      <c r="DD66" s="155"/>
      <c r="DE66" s="155"/>
      <c r="DF66" s="156"/>
      <c r="DG66" s="22"/>
      <c r="DH66" s="22"/>
      <c r="DI66" s="22"/>
      <c r="DJ66" s="22"/>
      <c r="DK66" s="22"/>
    </row>
    <row r="67" spans="1:115" ht="13.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43" t="s">
        <v>63</v>
      </c>
      <c r="BF67" s="41" t="s">
        <v>64</v>
      </c>
      <c r="BG67" s="44">
        <v>10.1</v>
      </c>
      <c r="BH67" s="30">
        <v>25</v>
      </c>
      <c r="BI67" s="30">
        <v>103</v>
      </c>
      <c r="BJ67" s="30">
        <v>5210</v>
      </c>
      <c r="BK67" s="30">
        <v>98</v>
      </c>
      <c r="BL67" s="22"/>
      <c r="BM67" s="22"/>
      <c r="BN67" s="22"/>
      <c r="BO67" s="22"/>
      <c r="BP67" s="145"/>
      <c r="BQ67" s="146"/>
      <c r="BR67" s="146"/>
      <c r="BS67" s="146"/>
      <c r="BT67" s="146"/>
      <c r="BU67" s="146"/>
      <c r="BV67" s="146"/>
      <c r="BW67" s="146"/>
      <c r="BX67" s="146"/>
      <c r="BY67" s="146"/>
      <c r="BZ67" s="147"/>
      <c r="CA67" s="172"/>
      <c r="CB67" s="155"/>
      <c r="CC67" s="155"/>
      <c r="CD67" s="155"/>
      <c r="CE67" s="155"/>
      <c r="CF67" s="155"/>
      <c r="CG67" s="155"/>
      <c r="CH67" s="155"/>
      <c r="CI67" s="156"/>
      <c r="CJ67" s="172" t="s">
        <v>65</v>
      </c>
      <c r="CK67" s="155"/>
      <c r="CL67" s="155"/>
      <c r="CM67" s="155"/>
      <c r="CN67" s="155"/>
      <c r="CO67" s="155"/>
      <c r="CP67" s="155"/>
      <c r="CQ67" s="155"/>
      <c r="CR67" s="155"/>
      <c r="CS67" s="155"/>
      <c r="CT67" s="155"/>
      <c r="CU67" s="155"/>
      <c r="CV67" s="156"/>
      <c r="CW67" s="161">
        <v>355</v>
      </c>
      <c r="CX67" s="162"/>
      <c r="CY67" s="162"/>
      <c r="CZ67" s="162"/>
      <c r="DA67" s="162"/>
      <c r="DB67" s="155" t="s">
        <v>38</v>
      </c>
      <c r="DC67" s="155"/>
      <c r="DD67" s="155"/>
      <c r="DE67" s="155"/>
      <c r="DF67" s="156"/>
      <c r="DG67" s="22"/>
      <c r="DH67" s="22"/>
      <c r="DI67" s="22"/>
      <c r="DJ67" s="22"/>
      <c r="DK67" s="22"/>
    </row>
    <row r="68" spans="1:115" ht="13.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139" t="s">
        <v>70</v>
      </c>
      <c r="BQ68" s="140"/>
      <c r="BR68" s="140"/>
      <c r="BS68" s="140"/>
      <c r="BT68" s="140"/>
      <c r="BU68" s="140"/>
      <c r="BV68" s="140"/>
      <c r="BW68" s="140"/>
      <c r="BX68" s="140"/>
      <c r="BY68" s="140"/>
      <c r="BZ68" s="141"/>
      <c r="CA68" s="31"/>
      <c r="CB68" s="177" t="s">
        <v>71</v>
      </c>
      <c r="CC68" s="177"/>
      <c r="CD68" s="177"/>
      <c r="CE68" s="177"/>
      <c r="CF68" s="177"/>
      <c r="CG68" s="177"/>
      <c r="CH68" s="177"/>
      <c r="CI68" s="177"/>
      <c r="CJ68" s="177"/>
      <c r="CK68" s="155" t="s">
        <v>72</v>
      </c>
      <c r="CL68" s="155"/>
      <c r="CM68" s="155"/>
      <c r="CN68" s="155"/>
      <c r="CO68" s="155"/>
      <c r="CP68" s="155"/>
      <c r="CQ68" s="155"/>
      <c r="CR68" s="155"/>
      <c r="CS68" s="155"/>
      <c r="CT68" s="155"/>
      <c r="CU68" s="155"/>
      <c r="CV68" s="30"/>
      <c r="CW68" s="175">
        <v>2.36</v>
      </c>
      <c r="CX68" s="176"/>
      <c r="CY68" s="176"/>
      <c r="CZ68" s="176"/>
      <c r="DA68" s="176"/>
      <c r="DB68" s="155" t="s">
        <v>73</v>
      </c>
      <c r="DC68" s="155"/>
      <c r="DD68" s="155"/>
      <c r="DE68" s="155"/>
      <c r="DF68" s="156"/>
      <c r="DG68" s="22"/>
      <c r="DH68" s="22"/>
      <c r="DI68" s="22"/>
      <c r="DJ68" s="22"/>
      <c r="DK68" s="22"/>
    </row>
    <row r="69" spans="1:115" ht="15.75">
      <c r="A69" s="22"/>
      <c r="B69" s="22"/>
      <c r="C69" s="111" t="s">
        <v>66</v>
      </c>
      <c r="D69" s="111"/>
      <c r="E69" s="111" t="s">
        <v>25</v>
      </c>
      <c r="F69" s="111"/>
      <c r="G69" s="110" t="s">
        <v>48</v>
      </c>
      <c r="H69" s="110"/>
      <c r="I69" s="110"/>
      <c r="J69" s="111" t="s">
        <v>25</v>
      </c>
      <c r="K69" s="111"/>
      <c r="L69" s="118">
        <f>+$AP$65</f>
        <v>241</v>
      </c>
      <c r="M69" s="118"/>
      <c r="N69" s="118"/>
      <c r="O69" s="118"/>
      <c r="P69" s="110" t="s">
        <v>17</v>
      </c>
      <c r="Q69" s="110"/>
      <c r="R69" s="119">
        <v>10</v>
      </c>
      <c r="S69" s="119"/>
      <c r="T69" s="120">
        <v>3</v>
      </c>
      <c r="U69" s="120"/>
      <c r="V69" s="111" t="s">
        <v>25</v>
      </c>
      <c r="W69" s="111"/>
      <c r="X69" s="121">
        <f>ROUND($L$69*R69^3/L70,3)</f>
        <v>7.685</v>
      </c>
      <c r="Y69" s="121"/>
      <c r="Z69" s="121"/>
      <c r="AA69" s="121"/>
      <c r="AB69" s="111" t="s">
        <v>67</v>
      </c>
      <c r="AC69" s="111"/>
      <c r="AD69" s="111"/>
      <c r="AE69" s="111"/>
      <c r="AF69" s="111"/>
      <c r="AG69" s="151" t="str">
        <f>IF($X$69&lt;=$AN$69,"≦","＞")</f>
        <v>≦</v>
      </c>
      <c r="AH69" s="151"/>
      <c r="AI69" s="111" t="s">
        <v>69</v>
      </c>
      <c r="AJ69" s="111"/>
      <c r="AK69" s="111"/>
      <c r="AL69" s="111" t="s">
        <v>25</v>
      </c>
      <c r="AM69" s="111"/>
      <c r="AN69" s="134">
        <f>VLOOKUP($O$57,$BE$61:$BK$67,7,FALSE)</f>
        <v>16.2</v>
      </c>
      <c r="AO69" s="134"/>
      <c r="AP69" s="134"/>
      <c r="AQ69" s="134"/>
      <c r="AR69" s="111" t="s">
        <v>67</v>
      </c>
      <c r="AS69" s="111"/>
      <c r="AT69" s="111"/>
      <c r="AU69" s="111"/>
      <c r="AV69" s="111"/>
      <c r="AW69" s="22"/>
      <c r="AX69" s="108">
        <f>IF($X$69&lt;=$AN$69,"","NG")</f>
      </c>
      <c r="AY69" s="108"/>
      <c r="AZ69" s="108"/>
      <c r="BA69" s="108"/>
      <c r="BB69" s="108"/>
      <c r="BC69" s="56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145"/>
      <c r="BQ69" s="146"/>
      <c r="BR69" s="146"/>
      <c r="BS69" s="146"/>
      <c r="BT69" s="146"/>
      <c r="BU69" s="146"/>
      <c r="BV69" s="146"/>
      <c r="BW69" s="146"/>
      <c r="BX69" s="146"/>
      <c r="BY69" s="146"/>
      <c r="BZ69" s="147"/>
      <c r="CA69" s="31"/>
      <c r="CB69" s="174" t="s">
        <v>75</v>
      </c>
      <c r="CC69" s="174"/>
      <c r="CD69" s="174"/>
      <c r="CE69" s="174"/>
      <c r="CF69" s="174"/>
      <c r="CG69" s="174"/>
      <c r="CH69" s="174"/>
      <c r="CI69" s="174"/>
      <c r="CJ69" s="174"/>
      <c r="CK69" s="174"/>
      <c r="CL69" s="174"/>
      <c r="CM69" s="174"/>
      <c r="CN69" s="174"/>
      <c r="CO69" s="174"/>
      <c r="CP69" s="174"/>
      <c r="CQ69" s="174"/>
      <c r="CR69" s="174"/>
      <c r="CS69" s="174"/>
      <c r="CT69" s="174"/>
      <c r="CU69" s="174"/>
      <c r="CV69" s="30"/>
      <c r="CW69" s="175">
        <v>4.25</v>
      </c>
      <c r="CX69" s="176"/>
      <c r="CY69" s="176"/>
      <c r="CZ69" s="176"/>
      <c r="DA69" s="176"/>
      <c r="DB69" s="155" t="s">
        <v>73</v>
      </c>
      <c r="DC69" s="155"/>
      <c r="DD69" s="155"/>
      <c r="DE69" s="155"/>
      <c r="DF69" s="156"/>
      <c r="DG69" s="22"/>
      <c r="DH69" s="22"/>
      <c r="DI69" s="22"/>
      <c r="DJ69" s="22"/>
      <c r="DK69" s="22"/>
    </row>
    <row r="70" spans="1:115" ht="13.5">
      <c r="A70" s="22"/>
      <c r="B70" s="22"/>
      <c r="C70" s="111"/>
      <c r="D70" s="111"/>
      <c r="E70" s="111"/>
      <c r="F70" s="111"/>
      <c r="G70" s="113" t="s">
        <v>74</v>
      </c>
      <c r="H70" s="113"/>
      <c r="I70" s="113"/>
      <c r="J70" s="111"/>
      <c r="K70" s="111"/>
      <c r="L70" s="173">
        <f>VLOOKUP($O$57,$BE$61:$BK$67,6,FALSE)</f>
        <v>31360</v>
      </c>
      <c r="M70" s="173"/>
      <c r="N70" s="173"/>
      <c r="O70" s="173"/>
      <c r="P70" s="173"/>
      <c r="Q70" s="173"/>
      <c r="R70" s="173"/>
      <c r="S70" s="173"/>
      <c r="T70" s="173"/>
      <c r="U70" s="173"/>
      <c r="V70" s="111"/>
      <c r="W70" s="111"/>
      <c r="X70" s="121"/>
      <c r="Y70" s="121"/>
      <c r="Z70" s="121"/>
      <c r="AA70" s="121"/>
      <c r="AB70" s="111"/>
      <c r="AC70" s="111"/>
      <c r="AD70" s="111"/>
      <c r="AE70" s="111"/>
      <c r="AF70" s="111"/>
      <c r="AG70" s="151"/>
      <c r="AH70" s="151"/>
      <c r="AI70" s="111"/>
      <c r="AJ70" s="111"/>
      <c r="AK70" s="111"/>
      <c r="AL70" s="111"/>
      <c r="AM70" s="111"/>
      <c r="AN70" s="134"/>
      <c r="AO70" s="134"/>
      <c r="AP70" s="134"/>
      <c r="AQ70" s="134"/>
      <c r="AR70" s="111"/>
      <c r="AS70" s="111"/>
      <c r="AT70" s="111"/>
      <c r="AU70" s="111"/>
      <c r="AV70" s="111"/>
      <c r="AW70" s="22"/>
      <c r="AX70" s="108"/>
      <c r="AY70" s="108"/>
      <c r="AZ70" s="108"/>
      <c r="BA70" s="108"/>
      <c r="BB70" s="108"/>
      <c r="BC70" s="56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178" t="s">
        <v>76</v>
      </c>
      <c r="BQ70" s="155"/>
      <c r="BR70" s="155"/>
      <c r="BS70" s="155"/>
      <c r="BT70" s="155"/>
      <c r="BU70" s="155"/>
      <c r="BV70" s="155"/>
      <c r="BW70" s="155"/>
      <c r="BX70" s="155"/>
      <c r="BY70" s="155"/>
      <c r="BZ70" s="156"/>
      <c r="CA70" s="28"/>
      <c r="CB70" s="155" t="s">
        <v>77</v>
      </c>
      <c r="CC70" s="155"/>
      <c r="CD70" s="155"/>
      <c r="CE70" s="155"/>
      <c r="CF70" s="155"/>
      <c r="CG70" s="155"/>
      <c r="CH70" s="155"/>
      <c r="CI70" s="155"/>
      <c r="CJ70" s="155"/>
      <c r="CK70" s="155"/>
      <c r="CL70" s="155"/>
      <c r="CM70" s="155"/>
      <c r="CN70" s="155"/>
      <c r="CO70" s="155"/>
      <c r="CP70" s="155"/>
      <c r="CQ70" s="155"/>
      <c r="CR70" s="155"/>
      <c r="CS70" s="155"/>
      <c r="CT70" s="155"/>
      <c r="CU70" s="155"/>
      <c r="CV70" s="32"/>
      <c r="CW70" s="175">
        <v>4.9</v>
      </c>
      <c r="CX70" s="176"/>
      <c r="CY70" s="176"/>
      <c r="CZ70" s="176"/>
      <c r="DA70" s="176"/>
      <c r="DB70" s="155" t="s">
        <v>73</v>
      </c>
      <c r="DC70" s="155"/>
      <c r="DD70" s="155"/>
      <c r="DE70" s="155"/>
      <c r="DF70" s="156"/>
      <c r="DG70" s="22"/>
      <c r="DH70" s="22"/>
      <c r="DI70" s="22"/>
      <c r="DJ70" s="22"/>
      <c r="DK70" s="22"/>
    </row>
    <row r="71" spans="1:115" ht="13.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8"/>
      <c r="AS71" s="28"/>
      <c r="AT71" s="28"/>
      <c r="AU71" s="28"/>
      <c r="AV71" s="28"/>
      <c r="AW71" s="28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178" t="s">
        <v>78</v>
      </c>
      <c r="BQ71" s="155"/>
      <c r="BR71" s="155"/>
      <c r="BS71" s="155"/>
      <c r="BT71" s="155"/>
      <c r="BU71" s="155"/>
      <c r="BV71" s="155"/>
      <c r="BW71" s="155"/>
      <c r="BX71" s="155"/>
      <c r="BY71" s="155"/>
      <c r="BZ71" s="156"/>
      <c r="CA71" s="35"/>
      <c r="CB71" s="155" t="s">
        <v>79</v>
      </c>
      <c r="CC71" s="155"/>
      <c r="CD71" s="155"/>
      <c r="CE71" s="155"/>
      <c r="CF71" s="155"/>
      <c r="CG71" s="155"/>
      <c r="CH71" s="155"/>
      <c r="CI71" s="155"/>
      <c r="CJ71" s="155"/>
      <c r="CK71" s="155"/>
      <c r="CL71" s="155"/>
      <c r="CM71" s="155"/>
      <c r="CN71" s="155"/>
      <c r="CO71" s="155"/>
      <c r="CP71" s="155"/>
      <c r="CQ71" s="155"/>
      <c r="CR71" s="155"/>
      <c r="CS71" s="155"/>
      <c r="CT71" s="155"/>
      <c r="CU71" s="155"/>
      <c r="CV71" s="46"/>
      <c r="CW71" s="175">
        <v>3.48</v>
      </c>
      <c r="CX71" s="176"/>
      <c r="CY71" s="176"/>
      <c r="CZ71" s="176"/>
      <c r="DA71" s="176"/>
      <c r="DB71" s="155" t="s">
        <v>73</v>
      </c>
      <c r="DC71" s="155"/>
      <c r="DD71" s="155"/>
      <c r="DE71" s="155"/>
      <c r="DF71" s="156"/>
      <c r="DG71" s="22"/>
      <c r="DH71" s="22"/>
      <c r="DI71" s="22"/>
      <c r="DJ71" s="22"/>
      <c r="DK71" s="22"/>
    </row>
    <row r="72" spans="1:115" ht="13.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139" t="s">
        <v>81</v>
      </c>
      <c r="BQ72" s="140"/>
      <c r="BR72" s="140"/>
      <c r="BS72" s="140"/>
      <c r="BT72" s="140"/>
      <c r="BU72" s="140"/>
      <c r="BV72" s="140"/>
      <c r="BW72" s="140"/>
      <c r="BX72" s="140"/>
      <c r="BY72" s="140"/>
      <c r="BZ72" s="141"/>
      <c r="CA72" s="28"/>
      <c r="CB72" s="155" t="s">
        <v>82</v>
      </c>
      <c r="CC72" s="155"/>
      <c r="CD72" s="155"/>
      <c r="CE72" s="155"/>
      <c r="CF72" s="155"/>
      <c r="CG72" s="155"/>
      <c r="CH72" s="155"/>
      <c r="CI72" s="155"/>
      <c r="CJ72" s="155"/>
      <c r="CK72" s="155"/>
      <c r="CL72" s="155"/>
      <c r="CM72" s="155"/>
      <c r="CN72" s="155"/>
      <c r="CO72" s="155"/>
      <c r="CP72" s="155"/>
      <c r="CQ72" s="155"/>
      <c r="CR72" s="155"/>
      <c r="CS72" s="155"/>
      <c r="CT72" s="155"/>
      <c r="CU72" s="155"/>
      <c r="CV72" s="32"/>
      <c r="CW72" s="175">
        <v>2.06</v>
      </c>
      <c r="CX72" s="176"/>
      <c r="CY72" s="176"/>
      <c r="CZ72" s="176"/>
      <c r="DA72" s="176"/>
      <c r="DB72" s="155" t="s">
        <v>73</v>
      </c>
      <c r="DC72" s="155"/>
      <c r="DD72" s="155"/>
      <c r="DE72" s="155"/>
      <c r="DF72" s="156"/>
      <c r="DG72" s="22"/>
      <c r="DH72" s="22"/>
      <c r="DI72" s="22"/>
      <c r="DJ72" s="22"/>
      <c r="DK72" s="22"/>
    </row>
    <row r="73" spans="1:115" ht="13.5">
      <c r="A73" s="22"/>
      <c r="B73" s="22"/>
      <c r="C73" s="26" t="s">
        <v>5</v>
      </c>
      <c r="D73" s="22"/>
      <c r="E73" s="22"/>
      <c r="F73" s="22" t="s">
        <v>80</v>
      </c>
      <c r="G73" s="22"/>
      <c r="H73" s="22"/>
      <c r="I73" s="22"/>
      <c r="J73" s="22"/>
      <c r="K73" s="22"/>
      <c r="L73" s="22"/>
      <c r="M73" s="117" t="s">
        <v>163</v>
      </c>
      <c r="N73" s="117"/>
      <c r="O73" s="117"/>
      <c r="P73" s="117"/>
      <c r="Q73" s="117"/>
      <c r="R73" s="117"/>
      <c r="S73" s="117"/>
      <c r="T73" s="117"/>
      <c r="U73" s="117"/>
      <c r="V73" s="117"/>
      <c r="W73" s="117"/>
      <c r="X73" s="117"/>
      <c r="Y73" s="117"/>
      <c r="Z73" s="117"/>
      <c r="AA73" s="117"/>
      <c r="AB73" s="117"/>
      <c r="AC73" s="117"/>
      <c r="AD73" s="117"/>
      <c r="AE73" s="117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" t="s">
        <v>135</v>
      </c>
      <c r="BF73" s="2" t="s">
        <v>136</v>
      </c>
      <c r="BG73" s="2" t="s">
        <v>137</v>
      </c>
      <c r="BH73" s="2" t="s">
        <v>138</v>
      </c>
      <c r="BI73" s="2" t="s">
        <v>139</v>
      </c>
      <c r="BJ73" s="2" t="s">
        <v>140</v>
      </c>
      <c r="BK73" s="2" t="s">
        <v>141</v>
      </c>
      <c r="BL73" s="2" t="s">
        <v>142</v>
      </c>
      <c r="BM73" s="2"/>
      <c r="BN73" s="22"/>
      <c r="BO73" s="22"/>
      <c r="BP73" s="142"/>
      <c r="BQ73" s="143"/>
      <c r="BR73" s="143"/>
      <c r="BS73" s="143"/>
      <c r="BT73" s="143"/>
      <c r="BU73" s="143"/>
      <c r="BV73" s="143"/>
      <c r="BW73" s="143"/>
      <c r="BX73" s="143"/>
      <c r="BY73" s="143"/>
      <c r="BZ73" s="144"/>
      <c r="CA73" s="35"/>
      <c r="CB73" s="155" t="s">
        <v>83</v>
      </c>
      <c r="CC73" s="155"/>
      <c r="CD73" s="155"/>
      <c r="CE73" s="155"/>
      <c r="CF73" s="155"/>
      <c r="CG73" s="155"/>
      <c r="CH73" s="155"/>
      <c r="CI73" s="155"/>
      <c r="CJ73" s="155"/>
      <c r="CK73" s="155"/>
      <c r="CL73" s="155"/>
      <c r="CM73" s="155"/>
      <c r="CN73" s="155"/>
      <c r="CO73" s="155"/>
      <c r="CP73" s="155"/>
      <c r="CQ73" s="155"/>
      <c r="CR73" s="155"/>
      <c r="CS73" s="155"/>
      <c r="CT73" s="155"/>
      <c r="CU73" s="155"/>
      <c r="CV73" s="46"/>
      <c r="CW73" s="175">
        <v>2.94</v>
      </c>
      <c r="CX73" s="176"/>
      <c r="CY73" s="176"/>
      <c r="CZ73" s="176"/>
      <c r="DA73" s="176"/>
      <c r="DB73" s="155" t="s">
        <v>73</v>
      </c>
      <c r="DC73" s="155"/>
      <c r="DD73" s="155"/>
      <c r="DE73" s="155"/>
      <c r="DF73" s="156"/>
      <c r="DG73" s="22"/>
      <c r="DH73" s="22"/>
      <c r="DI73" s="22"/>
      <c r="DJ73" s="22"/>
      <c r="DK73" s="22"/>
    </row>
    <row r="74" spans="1:115" ht="13.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157" t="s">
        <v>170</v>
      </c>
      <c r="S74" s="157"/>
      <c r="T74" s="157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181" t="s">
        <v>143</v>
      </c>
      <c r="BF74" s="115" t="s">
        <v>144</v>
      </c>
      <c r="BG74" s="115" t="s">
        <v>145</v>
      </c>
      <c r="BH74" s="115" t="s">
        <v>146</v>
      </c>
      <c r="BI74" s="115" t="s">
        <v>164</v>
      </c>
      <c r="BJ74" s="115" t="s">
        <v>162</v>
      </c>
      <c r="BK74" s="115" t="s">
        <v>161</v>
      </c>
      <c r="BL74" s="115" t="s">
        <v>147</v>
      </c>
      <c r="BM74" s="23"/>
      <c r="BN74" s="22"/>
      <c r="BO74" s="22"/>
      <c r="BP74" s="145" t="s">
        <v>85</v>
      </c>
      <c r="BQ74" s="146"/>
      <c r="BR74" s="146"/>
      <c r="BS74" s="146"/>
      <c r="BT74" s="146"/>
      <c r="BU74" s="146"/>
      <c r="BV74" s="146"/>
      <c r="BW74" s="146"/>
      <c r="BX74" s="146"/>
      <c r="BY74" s="146"/>
      <c r="BZ74" s="147"/>
      <c r="CA74" s="31"/>
      <c r="CB74" s="155" t="s">
        <v>86</v>
      </c>
      <c r="CC74" s="155"/>
      <c r="CD74" s="155"/>
      <c r="CE74" s="155"/>
      <c r="CF74" s="155"/>
      <c r="CG74" s="155"/>
      <c r="CH74" s="155"/>
      <c r="CI74" s="155"/>
      <c r="CJ74" s="155"/>
      <c r="CK74" s="155"/>
      <c r="CL74" s="155"/>
      <c r="CM74" s="155"/>
      <c r="CN74" s="155"/>
      <c r="CO74" s="155"/>
      <c r="CP74" s="155"/>
      <c r="CQ74" s="155"/>
      <c r="CR74" s="155"/>
      <c r="CS74" s="155"/>
      <c r="CT74" s="155"/>
      <c r="CU74" s="155"/>
      <c r="CV74" s="30"/>
      <c r="CW74" s="175">
        <v>4.49</v>
      </c>
      <c r="CX74" s="176"/>
      <c r="CY74" s="176"/>
      <c r="CZ74" s="176"/>
      <c r="DA74" s="176"/>
      <c r="DB74" s="155" t="s">
        <v>73</v>
      </c>
      <c r="DC74" s="155"/>
      <c r="DD74" s="155"/>
      <c r="DE74" s="155"/>
      <c r="DF74" s="156"/>
      <c r="DG74" s="22"/>
      <c r="DH74" s="22"/>
      <c r="DI74" s="22"/>
      <c r="DJ74" s="22"/>
      <c r="DK74" s="22"/>
    </row>
    <row r="75" spans="1:115" ht="13.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2" t="str">
        <f>$O$57</f>
        <v>合板足場板</v>
      </c>
      <c r="Z75" s="222"/>
      <c r="AA75" s="222"/>
      <c r="AB75" s="222"/>
      <c r="AC75" s="222"/>
      <c r="AD75" s="222"/>
      <c r="AE75" s="222"/>
      <c r="AF75" s="222"/>
      <c r="AG75" s="180">
        <v>2</v>
      </c>
      <c r="AH75" s="180"/>
      <c r="AI75" s="47" t="s">
        <v>84</v>
      </c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182"/>
      <c r="BF75" s="116"/>
      <c r="BG75" s="116"/>
      <c r="BH75" s="116"/>
      <c r="BI75" s="116"/>
      <c r="BJ75" s="116"/>
      <c r="BK75" s="116"/>
      <c r="BL75" s="116"/>
      <c r="BM75" s="23"/>
      <c r="BN75" s="22"/>
      <c r="BO75" s="22"/>
      <c r="BP75" s="178" t="s">
        <v>87</v>
      </c>
      <c r="BQ75" s="155"/>
      <c r="BR75" s="155"/>
      <c r="BS75" s="155"/>
      <c r="BT75" s="155"/>
      <c r="BU75" s="155"/>
      <c r="BV75" s="155"/>
      <c r="BW75" s="155"/>
      <c r="BX75" s="155"/>
      <c r="BY75" s="155"/>
      <c r="BZ75" s="155"/>
      <c r="CA75" s="155"/>
      <c r="CB75" s="155"/>
      <c r="CC75" s="155"/>
      <c r="CD75" s="155"/>
      <c r="CE75" s="155"/>
      <c r="CF75" s="155"/>
      <c r="CG75" s="155"/>
      <c r="CH75" s="155"/>
      <c r="CI75" s="155"/>
      <c r="CJ75" s="155"/>
      <c r="CK75" s="155"/>
      <c r="CL75" s="155"/>
      <c r="CM75" s="155"/>
      <c r="CN75" s="155"/>
      <c r="CO75" s="155"/>
      <c r="CP75" s="155"/>
      <c r="CQ75" s="155"/>
      <c r="CR75" s="155"/>
      <c r="CS75" s="155"/>
      <c r="CT75" s="155"/>
      <c r="CU75" s="155"/>
      <c r="CV75" s="156"/>
      <c r="CW75" s="183">
        <v>7.87</v>
      </c>
      <c r="CX75" s="176"/>
      <c r="CY75" s="176"/>
      <c r="CZ75" s="176"/>
      <c r="DA75" s="176"/>
      <c r="DB75" s="155" t="s">
        <v>73</v>
      </c>
      <c r="DC75" s="155"/>
      <c r="DD75" s="155"/>
      <c r="DE75" s="155"/>
      <c r="DF75" s="156"/>
      <c r="DG75" s="22"/>
      <c r="DH75" s="22"/>
      <c r="DI75" s="22"/>
      <c r="DJ75" s="22"/>
      <c r="DK75" s="22"/>
    </row>
    <row r="76" spans="1:115" ht="15.7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3" t="s">
        <v>148</v>
      </c>
      <c r="BF76" s="4" t="s">
        <v>149</v>
      </c>
      <c r="BG76" s="5" t="s">
        <v>150</v>
      </c>
      <c r="BH76" s="6" t="s">
        <v>151</v>
      </c>
      <c r="BI76" s="5" t="s">
        <v>152</v>
      </c>
      <c r="BJ76" s="6" t="s">
        <v>152</v>
      </c>
      <c r="BK76" s="5" t="s">
        <v>153</v>
      </c>
      <c r="BL76" s="5" t="s">
        <v>151</v>
      </c>
      <c r="BM76" s="23"/>
      <c r="BN76" s="22"/>
      <c r="BO76" s="22"/>
      <c r="BP76" s="178" t="s">
        <v>88</v>
      </c>
      <c r="BQ76" s="155"/>
      <c r="BR76" s="155"/>
      <c r="BS76" s="155"/>
      <c r="BT76" s="155"/>
      <c r="BU76" s="155"/>
      <c r="BV76" s="155"/>
      <c r="BW76" s="155"/>
      <c r="BX76" s="155"/>
      <c r="BY76" s="155"/>
      <c r="BZ76" s="156"/>
      <c r="CA76" s="172" t="s">
        <v>89</v>
      </c>
      <c r="CB76" s="155"/>
      <c r="CC76" s="155"/>
      <c r="CD76" s="155"/>
      <c r="CE76" s="155"/>
      <c r="CF76" s="155"/>
      <c r="CG76" s="155"/>
      <c r="CH76" s="155"/>
      <c r="CI76" s="155"/>
      <c r="CJ76" s="155"/>
      <c r="CK76" s="155"/>
      <c r="CL76" s="155"/>
      <c r="CM76" s="155"/>
      <c r="CN76" s="155"/>
      <c r="CO76" s="155"/>
      <c r="CP76" s="155"/>
      <c r="CQ76" s="155"/>
      <c r="CR76" s="155"/>
      <c r="CS76" s="155"/>
      <c r="CT76" s="155"/>
      <c r="CU76" s="155"/>
      <c r="CV76" s="156"/>
      <c r="CW76" s="161">
        <v>596</v>
      </c>
      <c r="CX76" s="162"/>
      <c r="CY76" s="162"/>
      <c r="CZ76" s="162"/>
      <c r="DA76" s="162"/>
      <c r="DB76" s="155" t="s">
        <v>90</v>
      </c>
      <c r="DC76" s="155"/>
      <c r="DD76" s="155"/>
      <c r="DE76" s="155"/>
      <c r="DF76" s="156"/>
      <c r="DG76" s="22"/>
      <c r="DH76" s="22"/>
      <c r="DI76" s="22"/>
      <c r="DJ76" s="22"/>
      <c r="DK76" s="22"/>
    </row>
    <row r="77" spans="1:115" ht="13.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47" t="s">
        <v>166</v>
      </c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19" t="s">
        <v>154</v>
      </c>
      <c r="BF77" s="7">
        <v>27</v>
      </c>
      <c r="BG77" s="8">
        <v>93200</v>
      </c>
      <c r="BH77" s="8">
        <v>3830</v>
      </c>
      <c r="BI77" s="7">
        <v>200000</v>
      </c>
      <c r="BJ77" s="9">
        <v>235</v>
      </c>
      <c r="BK77" s="10">
        <v>16.4</v>
      </c>
      <c r="BL77" s="10">
        <v>348.3</v>
      </c>
      <c r="BM77" s="23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2"/>
      <c r="DB77" s="22"/>
      <c r="DC77" s="22"/>
      <c r="DD77" s="22"/>
      <c r="DE77" s="22"/>
      <c r="DF77" s="22"/>
      <c r="DG77" s="22"/>
      <c r="DH77" s="22"/>
      <c r="DI77" s="22"/>
      <c r="DJ77" s="22"/>
      <c r="DK77" s="22"/>
    </row>
    <row r="78" spans="1:115" ht="13.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0" t="s">
        <v>155</v>
      </c>
      <c r="BF78" s="11">
        <v>40</v>
      </c>
      <c r="BG78" s="12">
        <v>283000</v>
      </c>
      <c r="BH78" s="12">
        <v>9440</v>
      </c>
      <c r="BI78" s="11">
        <v>200000</v>
      </c>
      <c r="BJ78" s="13">
        <v>165</v>
      </c>
      <c r="BK78" s="14">
        <v>23.4</v>
      </c>
      <c r="BL78" s="14">
        <v>517.2</v>
      </c>
      <c r="BM78" s="23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  <c r="DA78" s="22"/>
      <c r="DB78" s="22"/>
      <c r="DC78" s="22"/>
      <c r="DD78" s="22"/>
      <c r="DE78" s="22"/>
      <c r="DF78" s="22"/>
      <c r="DG78" s="22"/>
      <c r="DH78" s="22"/>
      <c r="DI78" s="22"/>
      <c r="DJ78" s="22"/>
      <c r="DK78" s="22"/>
    </row>
    <row r="79" spans="1:115" ht="13.5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0" t="s">
        <v>156</v>
      </c>
      <c r="BF79" s="11">
        <v>69</v>
      </c>
      <c r="BG79" s="12">
        <v>755000</v>
      </c>
      <c r="BH79" s="12">
        <v>20100</v>
      </c>
      <c r="BI79" s="11">
        <v>200000</v>
      </c>
      <c r="BJ79" s="13">
        <v>165</v>
      </c>
      <c r="BK79" s="14">
        <v>29.1</v>
      </c>
      <c r="BL79" s="14">
        <v>892.7</v>
      </c>
      <c r="BM79" s="23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22"/>
      <c r="CU79" s="22"/>
      <c r="CV79" s="22"/>
      <c r="CW79" s="22"/>
      <c r="CX79" s="22"/>
      <c r="CY79" s="22"/>
      <c r="CZ79" s="22"/>
      <c r="DA79" s="22"/>
      <c r="DB79" s="22"/>
      <c r="DC79" s="22"/>
      <c r="DD79" s="22"/>
      <c r="DE79" s="22"/>
      <c r="DF79" s="22"/>
      <c r="DG79" s="22"/>
      <c r="DH79" s="22"/>
      <c r="DI79" s="22"/>
      <c r="DJ79" s="22"/>
      <c r="DK79" s="22"/>
    </row>
    <row r="80" spans="1:115" ht="13.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179">
        <f>$AQ$21</f>
        <v>600</v>
      </c>
      <c r="R80" s="179"/>
      <c r="S80" s="179"/>
      <c r="T80" s="179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0" t="s">
        <v>157</v>
      </c>
      <c r="BF80" s="11">
        <v>93</v>
      </c>
      <c r="BG80" s="12">
        <v>1870000</v>
      </c>
      <c r="BH80" s="12">
        <v>37500</v>
      </c>
      <c r="BI80" s="11">
        <v>200000</v>
      </c>
      <c r="BJ80" s="13">
        <v>165</v>
      </c>
      <c r="BK80" s="14">
        <v>39.3</v>
      </c>
      <c r="BL80" s="11">
        <v>1213</v>
      </c>
      <c r="BM80" s="23"/>
      <c r="BN80" s="22"/>
      <c r="BO80" s="28" t="s">
        <v>91</v>
      </c>
      <c r="BP80" s="28"/>
      <c r="BQ80" s="28"/>
      <c r="BR80" s="28"/>
      <c r="BS80" s="28"/>
      <c r="BT80" s="28"/>
      <c r="BU80" s="28"/>
      <c r="BV80" s="28"/>
      <c r="BW80" s="28"/>
      <c r="BX80" s="28"/>
      <c r="BY80" s="28"/>
      <c r="BZ80" s="28"/>
      <c r="CA80" s="28"/>
      <c r="CB80" s="28"/>
      <c r="CC80" s="28"/>
      <c r="CD80" s="28"/>
      <c r="CE80" s="28"/>
      <c r="CF80" s="28"/>
      <c r="CG80" s="28"/>
      <c r="CH80" s="28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22"/>
      <c r="CU80" s="22"/>
      <c r="CV80" s="22"/>
      <c r="CW80" s="22"/>
      <c r="CX80" s="22"/>
      <c r="CY80" s="22"/>
      <c r="CZ80" s="22"/>
      <c r="DA80" s="22"/>
      <c r="DB80" s="22"/>
      <c r="DC80" s="22"/>
      <c r="DD80" s="22"/>
      <c r="DE80" s="22"/>
      <c r="DF80" s="22"/>
      <c r="DG80" s="22"/>
      <c r="DH80" s="22"/>
      <c r="DI80" s="22"/>
      <c r="DJ80" s="22"/>
      <c r="DK80" s="22"/>
    </row>
    <row r="81" spans="1:115" ht="13.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0" t="s">
        <v>158</v>
      </c>
      <c r="BF81" s="11">
        <v>40</v>
      </c>
      <c r="BG81" s="12">
        <v>283000</v>
      </c>
      <c r="BH81" s="12">
        <v>9440</v>
      </c>
      <c r="BI81" s="11">
        <v>200000</v>
      </c>
      <c r="BJ81" s="13">
        <v>215</v>
      </c>
      <c r="BK81" s="14">
        <v>23.4</v>
      </c>
      <c r="BL81" s="14">
        <v>517.2</v>
      </c>
      <c r="BM81" s="23"/>
      <c r="BN81" s="22"/>
      <c r="BO81" s="184" t="s">
        <v>92</v>
      </c>
      <c r="BP81" s="174"/>
      <c r="BQ81" s="174"/>
      <c r="BR81" s="174"/>
      <c r="BS81" s="174"/>
      <c r="BT81" s="174"/>
      <c r="BU81" s="174"/>
      <c r="BV81" s="174"/>
      <c r="BW81" s="174"/>
      <c r="BX81" s="174"/>
      <c r="BY81" s="174"/>
      <c r="BZ81" s="174"/>
      <c r="CA81" s="174"/>
      <c r="CB81" s="174"/>
      <c r="CC81" s="174"/>
      <c r="CD81" s="174"/>
      <c r="CE81" s="174"/>
      <c r="CF81" s="174"/>
      <c r="CG81" s="185"/>
      <c r="CH81" s="186" t="s">
        <v>93</v>
      </c>
      <c r="CI81" s="174"/>
      <c r="CJ81" s="174"/>
      <c r="CK81" s="174"/>
      <c r="CL81" s="174"/>
      <c r="CM81" s="185"/>
      <c r="CN81" s="186" t="s">
        <v>94</v>
      </c>
      <c r="CO81" s="174"/>
      <c r="CP81" s="174"/>
      <c r="CQ81" s="174"/>
      <c r="CR81" s="174"/>
      <c r="CS81" s="185"/>
      <c r="CT81" s="186" t="s">
        <v>95</v>
      </c>
      <c r="CU81" s="174"/>
      <c r="CV81" s="174"/>
      <c r="CW81" s="174"/>
      <c r="CX81" s="174"/>
      <c r="CY81" s="185"/>
      <c r="CZ81" s="186" t="s">
        <v>58</v>
      </c>
      <c r="DA81" s="174"/>
      <c r="DB81" s="174"/>
      <c r="DC81" s="174"/>
      <c r="DD81" s="174"/>
      <c r="DE81" s="185"/>
      <c r="DF81" s="186" t="s">
        <v>63</v>
      </c>
      <c r="DG81" s="174"/>
      <c r="DH81" s="174"/>
      <c r="DI81" s="174"/>
      <c r="DJ81" s="174"/>
      <c r="DK81" s="185"/>
    </row>
    <row r="82" spans="1:115" ht="13.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0" t="s">
        <v>159</v>
      </c>
      <c r="BF82" s="11">
        <v>69</v>
      </c>
      <c r="BG82" s="12">
        <v>755000</v>
      </c>
      <c r="BH82" s="12">
        <v>20100</v>
      </c>
      <c r="BI82" s="11">
        <v>200000</v>
      </c>
      <c r="BJ82" s="13">
        <v>215</v>
      </c>
      <c r="BK82" s="14">
        <v>29.1</v>
      </c>
      <c r="BL82" s="14">
        <v>892.7</v>
      </c>
      <c r="BM82" s="23"/>
      <c r="BN82" s="22"/>
      <c r="BO82" s="178" t="s">
        <v>96</v>
      </c>
      <c r="BP82" s="155"/>
      <c r="BQ82" s="155"/>
      <c r="BR82" s="155"/>
      <c r="BS82" s="155"/>
      <c r="BT82" s="155"/>
      <c r="BU82" s="155"/>
      <c r="BV82" s="155"/>
      <c r="BW82" s="155"/>
      <c r="BX82" s="155"/>
      <c r="BY82" s="155"/>
      <c r="BZ82" s="155"/>
      <c r="CA82" s="155"/>
      <c r="CB82" s="155" t="s">
        <v>97</v>
      </c>
      <c r="CC82" s="155"/>
      <c r="CD82" s="155"/>
      <c r="CE82" s="155"/>
      <c r="CF82" s="155"/>
      <c r="CG82" s="156"/>
      <c r="CH82" s="187">
        <v>1050</v>
      </c>
      <c r="CI82" s="188"/>
      <c r="CJ82" s="188"/>
      <c r="CK82" s="188"/>
      <c r="CL82" s="188"/>
      <c r="CM82" s="188"/>
      <c r="CN82" s="188"/>
      <c r="CO82" s="188"/>
      <c r="CP82" s="188"/>
      <c r="CQ82" s="188"/>
      <c r="CR82" s="188"/>
      <c r="CS82" s="188"/>
      <c r="CT82" s="188"/>
      <c r="CU82" s="188"/>
      <c r="CV82" s="188"/>
      <c r="CW82" s="188"/>
      <c r="CX82" s="188"/>
      <c r="CY82" s="188"/>
      <c r="CZ82" s="188"/>
      <c r="DA82" s="188"/>
      <c r="DB82" s="188"/>
      <c r="DC82" s="188"/>
      <c r="DD82" s="188"/>
      <c r="DE82" s="188"/>
      <c r="DF82" s="188"/>
      <c r="DG82" s="188"/>
      <c r="DH82" s="188"/>
      <c r="DI82" s="188"/>
      <c r="DJ82" s="188"/>
      <c r="DK82" s="189"/>
    </row>
    <row r="83" spans="1:115" ht="13.5">
      <c r="A83" s="22"/>
      <c r="B83" s="22"/>
      <c r="C83" s="22"/>
      <c r="D83" s="22"/>
      <c r="E83" s="22"/>
      <c r="F83" s="22"/>
      <c r="G83" s="22" t="s">
        <v>22</v>
      </c>
      <c r="H83" s="22"/>
      <c r="I83" s="22"/>
      <c r="J83" s="22"/>
      <c r="K83" s="22"/>
      <c r="L83" s="22"/>
      <c r="M83" s="22"/>
      <c r="N83" s="22"/>
      <c r="O83" s="22"/>
      <c r="P83" s="22"/>
      <c r="Q83" s="111" t="s">
        <v>24</v>
      </c>
      <c r="R83" s="111"/>
      <c r="S83" s="111" t="s">
        <v>25</v>
      </c>
      <c r="T83" s="111"/>
      <c r="U83" s="22"/>
      <c r="V83" s="151">
        <f>VLOOKUP($M$73,$BE$77:$BF$83,2,FALSE)</f>
        <v>27</v>
      </c>
      <c r="W83" s="151"/>
      <c r="X83" s="151"/>
      <c r="Y83" s="151"/>
      <c r="Z83" s="111" t="s">
        <v>21</v>
      </c>
      <c r="AA83" s="111"/>
      <c r="AB83" s="111"/>
      <c r="AC83" s="22"/>
      <c r="AD83" s="22"/>
      <c r="AE83" s="22" t="s">
        <v>134</v>
      </c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1" t="s">
        <v>160</v>
      </c>
      <c r="BF83" s="15">
        <v>93</v>
      </c>
      <c r="BG83" s="16">
        <v>1870000</v>
      </c>
      <c r="BH83" s="16">
        <v>37500</v>
      </c>
      <c r="BI83" s="15">
        <v>200000</v>
      </c>
      <c r="BJ83" s="17">
        <v>215</v>
      </c>
      <c r="BK83" s="18">
        <v>39.3</v>
      </c>
      <c r="BL83" s="15">
        <v>1213</v>
      </c>
      <c r="BM83" s="23"/>
      <c r="BN83" s="22"/>
      <c r="BO83" s="178" t="s">
        <v>98</v>
      </c>
      <c r="BP83" s="155"/>
      <c r="BQ83" s="155"/>
      <c r="BR83" s="155"/>
      <c r="BS83" s="155"/>
      <c r="BT83" s="155"/>
      <c r="BU83" s="155"/>
      <c r="BV83" s="155"/>
      <c r="BW83" s="155"/>
      <c r="BX83" s="155"/>
      <c r="BY83" s="155"/>
      <c r="BZ83" s="155"/>
      <c r="CA83" s="155"/>
      <c r="CB83" s="155" t="s">
        <v>41</v>
      </c>
      <c r="CC83" s="155"/>
      <c r="CD83" s="155"/>
      <c r="CE83" s="155"/>
      <c r="CF83" s="155"/>
      <c r="CG83" s="156"/>
      <c r="CH83" s="187">
        <v>44</v>
      </c>
      <c r="CI83" s="188"/>
      <c r="CJ83" s="188"/>
      <c r="CK83" s="188"/>
      <c r="CL83" s="188"/>
      <c r="CM83" s="189"/>
      <c r="CN83" s="187">
        <v>32</v>
      </c>
      <c r="CO83" s="188"/>
      <c r="CP83" s="188"/>
      <c r="CQ83" s="188"/>
      <c r="CR83" s="188"/>
      <c r="CS83" s="189"/>
      <c r="CT83" s="187">
        <v>44</v>
      </c>
      <c r="CU83" s="188"/>
      <c r="CV83" s="188"/>
      <c r="CW83" s="188"/>
      <c r="CX83" s="188"/>
      <c r="CY83" s="189"/>
      <c r="CZ83" s="187">
        <v>31</v>
      </c>
      <c r="DA83" s="188"/>
      <c r="DB83" s="188"/>
      <c r="DC83" s="188"/>
      <c r="DD83" s="188"/>
      <c r="DE83" s="189"/>
      <c r="DF83" s="187">
        <v>25</v>
      </c>
      <c r="DG83" s="188"/>
      <c r="DH83" s="188"/>
      <c r="DI83" s="188"/>
      <c r="DJ83" s="188"/>
      <c r="DK83" s="189"/>
    </row>
    <row r="84" spans="1:115" ht="15.75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111"/>
      <c r="R84" s="111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3"/>
      <c r="BF84" s="22"/>
      <c r="BG84" s="22"/>
      <c r="BH84" s="22"/>
      <c r="BI84" s="22"/>
      <c r="BJ84" s="22"/>
      <c r="BK84" s="22"/>
      <c r="BL84" s="22"/>
      <c r="BM84" s="22"/>
      <c r="BN84" s="22"/>
      <c r="BO84" s="178" t="s">
        <v>101</v>
      </c>
      <c r="BP84" s="155"/>
      <c r="BQ84" s="155"/>
      <c r="BR84" s="155"/>
      <c r="BS84" s="155"/>
      <c r="BT84" s="155"/>
      <c r="BU84" s="155"/>
      <c r="BV84" s="155"/>
      <c r="BW84" s="155"/>
      <c r="BX84" s="155"/>
      <c r="BY84" s="155"/>
      <c r="BZ84" s="155"/>
      <c r="CA84" s="155"/>
      <c r="CB84" s="190" t="s">
        <v>44</v>
      </c>
      <c r="CC84" s="190"/>
      <c r="CD84" s="190"/>
      <c r="CE84" s="190"/>
      <c r="CF84" s="190"/>
      <c r="CG84" s="191"/>
      <c r="CH84" s="192">
        <v>16.2</v>
      </c>
      <c r="CI84" s="193"/>
      <c r="CJ84" s="193"/>
      <c r="CK84" s="193"/>
      <c r="CL84" s="193"/>
      <c r="CM84" s="194"/>
      <c r="CN84" s="192">
        <v>10.3</v>
      </c>
      <c r="CO84" s="193"/>
      <c r="CP84" s="193"/>
      <c r="CQ84" s="193"/>
      <c r="CR84" s="193"/>
      <c r="CS84" s="194"/>
      <c r="CT84" s="192">
        <v>13.2</v>
      </c>
      <c r="CU84" s="193"/>
      <c r="CV84" s="193"/>
      <c r="CW84" s="193"/>
      <c r="CX84" s="193"/>
      <c r="CY84" s="194"/>
      <c r="CZ84" s="192">
        <v>185</v>
      </c>
      <c r="DA84" s="193"/>
      <c r="DB84" s="193"/>
      <c r="DC84" s="193"/>
      <c r="DD84" s="193"/>
      <c r="DE84" s="194"/>
      <c r="DF84" s="192">
        <v>98</v>
      </c>
      <c r="DG84" s="193"/>
      <c r="DH84" s="193"/>
      <c r="DI84" s="193"/>
      <c r="DJ84" s="193"/>
      <c r="DK84" s="194"/>
    </row>
    <row r="85" spans="1:115" ht="15.75">
      <c r="A85" s="22"/>
      <c r="B85" s="22"/>
      <c r="C85" s="22"/>
      <c r="D85" s="22"/>
      <c r="E85" s="22"/>
      <c r="F85" s="22"/>
      <c r="G85" s="22" t="s">
        <v>26</v>
      </c>
      <c r="H85" s="22"/>
      <c r="I85" s="22"/>
      <c r="J85" s="22"/>
      <c r="K85" s="22"/>
      <c r="L85" s="22"/>
      <c r="M85" s="22"/>
      <c r="N85" s="22"/>
      <c r="O85" s="22"/>
      <c r="P85" s="22"/>
      <c r="Q85" s="111" t="s">
        <v>27</v>
      </c>
      <c r="R85" s="111"/>
      <c r="S85" s="111" t="s">
        <v>25</v>
      </c>
      <c r="T85" s="111"/>
      <c r="U85" s="22" t="s">
        <v>99</v>
      </c>
      <c r="V85" s="152">
        <f>+$V$61</f>
        <v>1050</v>
      </c>
      <c r="W85" s="152"/>
      <c r="X85" s="152"/>
      <c r="Y85" s="152"/>
      <c r="Z85" s="157" t="s">
        <v>50</v>
      </c>
      <c r="AA85" s="157"/>
      <c r="AB85" s="151">
        <f>+$V$59</f>
        <v>44</v>
      </c>
      <c r="AC85" s="151"/>
      <c r="AD85" s="151"/>
      <c r="AE85" s="157" t="s">
        <v>17</v>
      </c>
      <c r="AF85" s="157"/>
      <c r="AG85" s="151">
        <f>$J$20/1000</f>
        <v>0.9</v>
      </c>
      <c r="AH85" s="151"/>
      <c r="AI85" s="151"/>
      <c r="AJ85" s="22" t="s">
        <v>100</v>
      </c>
      <c r="AK85" s="157" t="s">
        <v>17</v>
      </c>
      <c r="AL85" s="157"/>
      <c r="AM85" s="151">
        <f>+$AG$75</f>
        <v>2</v>
      </c>
      <c r="AN85" s="151"/>
      <c r="AO85" s="111" t="s">
        <v>25</v>
      </c>
      <c r="AP85" s="111"/>
      <c r="AQ85" s="152">
        <f>ROUND(($V$85+$AB$85*$AG$85)*$AM$85,3)</f>
        <v>2179.2</v>
      </c>
      <c r="AR85" s="152"/>
      <c r="AS85" s="152"/>
      <c r="AT85" s="152"/>
      <c r="AU85" s="111" t="s">
        <v>10</v>
      </c>
      <c r="AV85" s="111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6"/>
      <c r="BL85" s="22"/>
      <c r="BM85" s="22"/>
      <c r="BN85" s="22"/>
      <c r="BO85" s="178" t="s">
        <v>102</v>
      </c>
      <c r="BP85" s="155"/>
      <c r="BQ85" s="155"/>
      <c r="BR85" s="155"/>
      <c r="BS85" s="155"/>
      <c r="BT85" s="155"/>
      <c r="BU85" s="155"/>
      <c r="BV85" s="155"/>
      <c r="BW85" s="155"/>
      <c r="BX85" s="155"/>
      <c r="BY85" s="155"/>
      <c r="BZ85" s="155"/>
      <c r="CA85" s="155"/>
      <c r="CB85" s="190" t="s">
        <v>103</v>
      </c>
      <c r="CC85" s="190"/>
      <c r="CD85" s="190"/>
      <c r="CE85" s="190"/>
      <c r="CF85" s="190"/>
      <c r="CG85" s="191"/>
      <c r="CH85" s="187">
        <v>31360</v>
      </c>
      <c r="CI85" s="188"/>
      <c r="CJ85" s="188"/>
      <c r="CK85" s="188"/>
      <c r="CL85" s="188"/>
      <c r="CM85" s="189"/>
      <c r="CN85" s="187">
        <v>43200</v>
      </c>
      <c r="CO85" s="188"/>
      <c r="CP85" s="188"/>
      <c r="CQ85" s="188"/>
      <c r="CR85" s="188"/>
      <c r="CS85" s="189"/>
      <c r="CT85" s="187">
        <v>43200</v>
      </c>
      <c r="CU85" s="188"/>
      <c r="CV85" s="188"/>
      <c r="CW85" s="188"/>
      <c r="CX85" s="188"/>
      <c r="CY85" s="189"/>
      <c r="CZ85" s="187">
        <v>3710</v>
      </c>
      <c r="DA85" s="188"/>
      <c r="DB85" s="188"/>
      <c r="DC85" s="188"/>
      <c r="DD85" s="188"/>
      <c r="DE85" s="189"/>
      <c r="DF85" s="187">
        <v>5210</v>
      </c>
      <c r="DG85" s="188"/>
      <c r="DH85" s="188"/>
      <c r="DI85" s="188"/>
      <c r="DJ85" s="188"/>
      <c r="DK85" s="189"/>
    </row>
    <row r="86" spans="1:115" ht="13.5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6">
        <v>1</v>
      </c>
      <c r="BL86" s="22"/>
      <c r="BM86" s="22"/>
      <c r="BN86" s="22"/>
      <c r="BO86" s="139" t="s">
        <v>104</v>
      </c>
      <c r="BP86" s="140"/>
      <c r="BQ86" s="140"/>
      <c r="BR86" s="140"/>
      <c r="BS86" s="140"/>
      <c r="BT86" s="140"/>
      <c r="BU86" s="140"/>
      <c r="BV86" s="140"/>
      <c r="BW86" s="140"/>
      <c r="BX86" s="140"/>
      <c r="BY86" s="140"/>
      <c r="BZ86" s="140"/>
      <c r="CA86" s="140"/>
      <c r="CB86" s="195" t="s">
        <v>105</v>
      </c>
      <c r="CC86" s="195"/>
      <c r="CD86" s="195"/>
      <c r="CE86" s="195"/>
      <c r="CF86" s="195"/>
      <c r="CG86" s="196"/>
      <c r="CH86" s="197">
        <v>1.863</v>
      </c>
      <c r="CI86" s="198"/>
      <c r="CJ86" s="198"/>
      <c r="CK86" s="198"/>
      <c r="CL86" s="198"/>
      <c r="CM86" s="199"/>
      <c r="CN86" s="197">
        <v>1.653</v>
      </c>
      <c r="CO86" s="198"/>
      <c r="CP86" s="198"/>
      <c r="CQ86" s="198"/>
      <c r="CR86" s="198"/>
      <c r="CS86" s="199"/>
      <c r="CT86" s="197">
        <v>2.082</v>
      </c>
      <c r="CU86" s="198"/>
      <c r="CV86" s="198"/>
      <c r="CW86" s="198"/>
      <c r="CX86" s="198"/>
      <c r="CY86" s="199"/>
      <c r="CZ86" s="197">
        <v>2.521</v>
      </c>
      <c r="DA86" s="198"/>
      <c r="DB86" s="198"/>
      <c r="DC86" s="198"/>
      <c r="DD86" s="198"/>
      <c r="DE86" s="199"/>
      <c r="DF86" s="197">
        <v>1.902</v>
      </c>
      <c r="DG86" s="198"/>
      <c r="DH86" s="198"/>
      <c r="DI86" s="198"/>
      <c r="DJ86" s="198"/>
      <c r="DK86" s="199"/>
    </row>
    <row r="87" spans="1:115" ht="13.5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6">
        <v>2</v>
      </c>
      <c r="BL87" s="22"/>
      <c r="BM87" s="22"/>
      <c r="BN87" s="22"/>
      <c r="BO87" s="145"/>
      <c r="BP87" s="146"/>
      <c r="BQ87" s="146"/>
      <c r="BR87" s="146"/>
      <c r="BS87" s="146"/>
      <c r="BT87" s="146"/>
      <c r="BU87" s="146"/>
      <c r="BV87" s="146"/>
      <c r="BW87" s="146"/>
      <c r="BX87" s="146"/>
      <c r="BY87" s="146"/>
      <c r="BZ87" s="146"/>
      <c r="CA87" s="146"/>
      <c r="CB87" s="146"/>
      <c r="CC87" s="146"/>
      <c r="CD87" s="146"/>
      <c r="CE87" s="146"/>
      <c r="CF87" s="146"/>
      <c r="CG87" s="147"/>
      <c r="CH87" s="186" t="s">
        <v>106</v>
      </c>
      <c r="CI87" s="174"/>
      <c r="CJ87" s="155">
        <v>1.8</v>
      </c>
      <c r="CK87" s="155"/>
      <c r="CL87" s="155" t="s">
        <v>107</v>
      </c>
      <c r="CM87" s="156"/>
      <c r="CN87" s="186" t="s">
        <v>106</v>
      </c>
      <c r="CO87" s="174"/>
      <c r="CP87" s="155">
        <v>1.6</v>
      </c>
      <c r="CQ87" s="155"/>
      <c r="CR87" s="155" t="s">
        <v>107</v>
      </c>
      <c r="CS87" s="156"/>
      <c r="CT87" s="48" t="s">
        <v>106</v>
      </c>
      <c r="CU87" s="22"/>
      <c r="CV87" s="155">
        <v>2</v>
      </c>
      <c r="CW87" s="155"/>
      <c r="CX87" s="155" t="s">
        <v>107</v>
      </c>
      <c r="CY87" s="156"/>
      <c r="CZ87" s="186" t="s">
        <v>106</v>
      </c>
      <c r="DA87" s="174"/>
      <c r="DB87" s="155">
        <v>2.5</v>
      </c>
      <c r="DC87" s="155"/>
      <c r="DD87" s="155" t="s">
        <v>107</v>
      </c>
      <c r="DE87" s="156"/>
      <c r="DF87" s="172" t="s">
        <v>106</v>
      </c>
      <c r="DG87" s="155"/>
      <c r="DH87" s="155">
        <v>1.9</v>
      </c>
      <c r="DI87" s="155"/>
      <c r="DJ87" s="33" t="s">
        <v>107</v>
      </c>
      <c r="DK87" s="34"/>
    </row>
    <row r="88" spans="1:115" ht="15.75">
      <c r="A88" s="22"/>
      <c r="B88" s="22"/>
      <c r="C88" s="111" t="s">
        <v>48</v>
      </c>
      <c r="D88" s="111"/>
      <c r="E88" s="111" t="s">
        <v>25</v>
      </c>
      <c r="F88" s="111"/>
      <c r="G88" s="110" t="s">
        <v>49</v>
      </c>
      <c r="H88" s="110"/>
      <c r="I88" s="110"/>
      <c r="J88" s="110"/>
      <c r="K88" s="157" t="s">
        <v>50</v>
      </c>
      <c r="L88" s="157"/>
      <c r="M88" s="110" t="s">
        <v>51</v>
      </c>
      <c r="N88" s="110"/>
      <c r="O88" s="110"/>
      <c r="P88" s="110"/>
      <c r="Q88" s="111" t="s">
        <v>25</v>
      </c>
      <c r="R88" s="111"/>
      <c r="S88" s="112">
        <f>+$AQ$85</f>
        <v>2179.2</v>
      </c>
      <c r="T88" s="112"/>
      <c r="U88" s="112"/>
      <c r="V88" s="112"/>
      <c r="W88" s="110" t="s">
        <v>17</v>
      </c>
      <c r="X88" s="110"/>
      <c r="Y88" s="114">
        <f>+$Q$80/1000</f>
        <v>0.6</v>
      </c>
      <c r="Z88" s="114"/>
      <c r="AA88" s="114"/>
      <c r="AB88" s="157" t="s">
        <v>50</v>
      </c>
      <c r="AC88" s="157"/>
      <c r="AD88" s="158">
        <f>+$V$83</f>
        <v>27</v>
      </c>
      <c r="AE88" s="158"/>
      <c r="AF88" s="158"/>
      <c r="AG88" s="110" t="s">
        <v>17</v>
      </c>
      <c r="AH88" s="110"/>
      <c r="AI88" s="114">
        <f>+Q80/1000</f>
        <v>0.6</v>
      </c>
      <c r="AJ88" s="114"/>
      <c r="AK88" s="114"/>
      <c r="AL88" s="120">
        <v>2</v>
      </c>
      <c r="AM88" s="120"/>
      <c r="AN88" s="111" t="s">
        <v>25</v>
      </c>
      <c r="AO88" s="111"/>
      <c r="AP88" s="200">
        <f>ROUND(($S$88*$Y$88/$S$89)+($AD$88*$AI$88^2/$AD$89),3)</f>
        <v>328.095</v>
      </c>
      <c r="AQ88" s="200"/>
      <c r="AR88" s="200"/>
      <c r="AS88" s="200"/>
      <c r="AT88" s="200"/>
      <c r="AU88" s="111" t="s">
        <v>52</v>
      </c>
      <c r="AV88" s="111"/>
      <c r="AW88" s="111"/>
      <c r="AX88" s="111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6">
        <v>3</v>
      </c>
      <c r="BL88" s="22"/>
      <c r="BM88" s="22"/>
      <c r="BN88" s="22"/>
      <c r="BO88" s="178" t="s">
        <v>108</v>
      </c>
      <c r="BP88" s="155"/>
      <c r="BQ88" s="155"/>
      <c r="BR88" s="155"/>
      <c r="BS88" s="155"/>
      <c r="BT88" s="155"/>
      <c r="BU88" s="155"/>
      <c r="BV88" s="155"/>
      <c r="BW88" s="155"/>
      <c r="BX88" s="155"/>
      <c r="BY88" s="155"/>
      <c r="BZ88" s="155"/>
      <c r="CA88" s="155"/>
      <c r="CB88" s="190" t="s">
        <v>109</v>
      </c>
      <c r="CC88" s="190"/>
      <c r="CD88" s="190"/>
      <c r="CE88" s="190"/>
      <c r="CF88" s="190"/>
      <c r="CG88" s="191"/>
      <c r="CH88" s="187">
        <v>34</v>
      </c>
      <c r="CI88" s="188"/>
      <c r="CJ88" s="188"/>
      <c r="CK88" s="188"/>
      <c r="CL88" s="188"/>
      <c r="CM88" s="189"/>
      <c r="CN88" s="187">
        <v>17</v>
      </c>
      <c r="CO88" s="188"/>
      <c r="CP88" s="188"/>
      <c r="CQ88" s="188"/>
      <c r="CR88" s="188"/>
      <c r="CS88" s="189"/>
      <c r="CT88" s="187">
        <v>26</v>
      </c>
      <c r="CU88" s="188"/>
      <c r="CV88" s="188"/>
      <c r="CW88" s="188"/>
      <c r="CX88" s="188"/>
      <c r="CY88" s="189"/>
      <c r="CZ88" s="187">
        <v>24</v>
      </c>
      <c r="DA88" s="188"/>
      <c r="DB88" s="188"/>
      <c r="DC88" s="188"/>
      <c r="DD88" s="188"/>
      <c r="DE88" s="189"/>
      <c r="DF88" s="187">
        <v>29</v>
      </c>
      <c r="DG88" s="188"/>
      <c r="DH88" s="188"/>
      <c r="DI88" s="188"/>
      <c r="DJ88" s="188"/>
      <c r="DK88" s="189"/>
    </row>
    <row r="89" spans="1:115" ht="13.5">
      <c r="A89" s="22"/>
      <c r="B89" s="22"/>
      <c r="C89" s="111"/>
      <c r="D89" s="111"/>
      <c r="E89" s="111"/>
      <c r="F89" s="111"/>
      <c r="G89" s="113">
        <v>4</v>
      </c>
      <c r="H89" s="113"/>
      <c r="I89" s="113"/>
      <c r="J89" s="113"/>
      <c r="K89" s="157"/>
      <c r="L89" s="157"/>
      <c r="M89" s="113">
        <v>8</v>
      </c>
      <c r="N89" s="113"/>
      <c r="O89" s="113"/>
      <c r="P89" s="113"/>
      <c r="Q89" s="111"/>
      <c r="R89" s="111"/>
      <c r="S89" s="113">
        <v>4</v>
      </c>
      <c r="T89" s="113"/>
      <c r="U89" s="113"/>
      <c r="V89" s="113"/>
      <c r="W89" s="113"/>
      <c r="X89" s="113"/>
      <c r="Y89" s="113"/>
      <c r="Z89" s="113"/>
      <c r="AA89" s="113"/>
      <c r="AB89" s="157"/>
      <c r="AC89" s="157"/>
      <c r="AD89" s="113">
        <v>8</v>
      </c>
      <c r="AE89" s="113"/>
      <c r="AF89" s="113"/>
      <c r="AG89" s="113"/>
      <c r="AH89" s="113"/>
      <c r="AI89" s="113"/>
      <c r="AJ89" s="113"/>
      <c r="AK89" s="113"/>
      <c r="AL89" s="113"/>
      <c r="AM89" s="113"/>
      <c r="AN89" s="111"/>
      <c r="AO89" s="111"/>
      <c r="AP89" s="200"/>
      <c r="AQ89" s="200"/>
      <c r="AR89" s="200"/>
      <c r="AS89" s="200"/>
      <c r="AT89" s="200"/>
      <c r="AU89" s="111"/>
      <c r="AV89" s="111"/>
      <c r="AW89" s="111"/>
      <c r="AX89" s="111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6">
        <v>4</v>
      </c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22"/>
      <c r="CU89" s="22"/>
      <c r="CV89" s="22"/>
      <c r="CW89" s="22"/>
      <c r="CX89" s="22"/>
      <c r="CY89" s="22"/>
      <c r="CZ89" s="22"/>
      <c r="DA89" s="22"/>
      <c r="DB89" s="22"/>
      <c r="DC89" s="22"/>
      <c r="DD89" s="22"/>
      <c r="DE89" s="22"/>
      <c r="DF89" s="22"/>
      <c r="DG89" s="22"/>
      <c r="DH89" s="22"/>
      <c r="DI89" s="22"/>
      <c r="DJ89" s="22"/>
      <c r="DK89" s="22"/>
    </row>
    <row r="90" spans="1:115" ht="13.5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6">
        <v>5</v>
      </c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2"/>
      <c r="CP90" s="22"/>
      <c r="CQ90" s="22"/>
      <c r="CR90" s="22"/>
      <c r="CS90" s="22"/>
      <c r="CT90" s="22"/>
      <c r="CU90" s="22"/>
      <c r="CV90" s="22"/>
      <c r="CW90" s="22"/>
      <c r="CX90" s="22"/>
      <c r="CY90" s="22"/>
      <c r="CZ90" s="22"/>
      <c r="DA90" s="22"/>
      <c r="DB90" s="22"/>
      <c r="DC90" s="22"/>
      <c r="DD90" s="22"/>
      <c r="DE90" s="22"/>
      <c r="DF90" s="22"/>
      <c r="DG90" s="22"/>
      <c r="DH90" s="22"/>
      <c r="DI90" s="22"/>
      <c r="DJ90" s="22"/>
      <c r="DK90" s="22"/>
    </row>
    <row r="91" spans="1:115" ht="13.5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6">
        <v>6</v>
      </c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  <c r="CQ91" s="22"/>
      <c r="CR91" s="22"/>
      <c r="CS91" s="22"/>
      <c r="CT91" s="22"/>
      <c r="CU91" s="22"/>
      <c r="CV91" s="22"/>
      <c r="CW91" s="22"/>
      <c r="CX91" s="22"/>
      <c r="CY91" s="22"/>
      <c r="CZ91" s="22"/>
      <c r="DA91" s="22"/>
      <c r="DB91" s="22"/>
      <c r="DC91" s="22"/>
      <c r="DD91" s="22"/>
      <c r="DE91" s="22"/>
      <c r="DF91" s="22"/>
      <c r="DG91" s="22"/>
      <c r="DH91" s="22"/>
      <c r="DI91" s="22"/>
      <c r="DJ91" s="22"/>
      <c r="DK91" s="22"/>
    </row>
    <row r="92" spans="1:115" ht="15.75">
      <c r="A92" s="22"/>
      <c r="B92" s="22"/>
      <c r="C92" s="111" t="s">
        <v>66</v>
      </c>
      <c r="D92" s="111"/>
      <c r="E92" s="111" t="s">
        <v>25</v>
      </c>
      <c r="F92" s="111"/>
      <c r="G92" s="110" t="s">
        <v>48</v>
      </c>
      <c r="H92" s="110"/>
      <c r="I92" s="110"/>
      <c r="J92" s="111" t="s">
        <v>25</v>
      </c>
      <c r="K92" s="111"/>
      <c r="L92" s="118">
        <f>+$AP$88</f>
        <v>328.095</v>
      </c>
      <c r="M92" s="118"/>
      <c r="N92" s="118"/>
      <c r="O92" s="118"/>
      <c r="P92" s="110" t="s">
        <v>17</v>
      </c>
      <c r="Q92" s="110"/>
      <c r="R92" s="119">
        <v>10</v>
      </c>
      <c r="S92" s="119"/>
      <c r="T92" s="120">
        <v>3</v>
      </c>
      <c r="U92" s="120"/>
      <c r="V92" s="111" t="s">
        <v>25</v>
      </c>
      <c r="W92" s="111"/>
      <c r="X92" s="203">
        <f>ROUND($L$92*$R$92^3/L93,3)</f>
        <v>85.664</v>
      </c>
      <c r="Y92" s="203"/>
      <c r="Z92" s="203"/>
      <c r="AA92" s="203"/>
      <c r="AB92" s="111" t="s">
        <v>67</v>
      </c>
      <c r="AC92" s="111"/>
      <c r="AD92" s="111"/>
      <c r="AE92" s="111"/>
      <c r="AF92" s="111"/>
      <c r="AG92" s="111" t="s">
        <v>68</v>
      </c>
      <c r="AH92" s="111"/>
      <c r="AI92" s="111" t="s">
        <v>69</v>
      </c>
      <c r="AJ92" s="111"/>
      <c r="AK92" s="111"/>
      <c r="AL92" s="111" t="s">
        <v>25</v>
      </c>
      <c r="AM92" s="111"/>
      <c r="AN92" s="202">
        <f>VLOOKUP($M$73,$BE$77:$BJ$83,6,FALSE)</f>
        <v>235</v>
      </c>
      <c r="AO92" s="202"/>
      <c r="AP92" s="202"/>
      <c r="AQ92" s="202"/>
      <c r="AR92" s="111" t="s">
        <v>67</v>
      </c>
      <c r="AS92" s="111"/>
      <c r="AT92" s="111"/>
      <c r="AU92" s="111"/>
      <c r="AV92" s="111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22"/>
      <c r="CU92" s="22"/>
      <c r="CV92" s="22"/>
      <c r="CW92" s="22"/>
      <c r="CX92" s="22"/>
      <c r="CY92" s="22"/>
      <c r="CZ92" s="22"/>
      <c r="DA92" s="22"/>
      <c r="DB92" s="22"/>
      <c r="DC92" s="22"/>
      <c r="DD92" s="22"/>
      <c r="DE92" s="22"/>
      <c r="DF92" s="22"/>
      <c r="DG92" s="22"/>
      <c r="DH92" s="22"/>
      <c r="DI92" s="22"/>
      <c r="DJ92" s="22"/>
      <c r="DK92" s="22"/>
    </row>
    <row r="93" spans="1:115" ht="13.5">
      <c r="A93" s="22"/>
      <c r="B93" s="22"/>
      <c r="C93" s="111"/>
      <c r="D93" s="111"/>
      <c r="E93" s="111"/>
      <c r="F93" s="111"/>
      <c r="G93" s="113" t="s">
        <v>74</v>
      </c>
      <c r="H93" s="113"/>
      <c r="I93" s="113"/>
      <c r="J93" s="111"/>
      <c r="K93" s="111"/>
      <c r="L93" s="201">
        <f>VLOOKUP($M$73,$BE$77:$BH$83,4,FALSE)</f>
        <v>3830</v>
      </c>
      <c r="M93" s="201"/>
      <c r="N93" s="201"/>
      <c r="O93" s="201"/>
      <c r="P93" s="201"/>
      <c r="Q93" s="201"/>
      <c r="R93" s="201"/>
      <c r="S93" s="201"/>
      <c r="T93" s="201"/>
      <c r="U93" s="201"/>
      <c r="V93" s="111"/>
      <c r="W93" s="111"/>
      <c r="X93" s="203"/>
      <c r="Y93" s="203"/>
      <c r="Z93" s="203"/>
      <c r="AA93" s="203"/>
      <c r="AB93" s="111"/>
      <c r="AC93" s="111"/>
      <c r="AD93" s="111"/>
      <c r="AE93" s="111"/>
      <c r="AF93" s="111"/>
      <c r="AG93" s="111"/>
      <c r="AH93" s="111"/>
      <c r="AI93" s="111"/>
      <c r="AJ93" s="111"/>
      <c r="AK93" s="111"/>
      <c r="AL93" s="111"/>
      <c r="AM93" s="111"/>
      <c r="AN93" s="202"/>
      <c r="AO93" s="202"/>
      <c r="AP93" s="202"/>
      <c r="AQ93" s="202"/>
      <c r="AR93" s="111"/>
      <c r="AS93" s="111"/>
      <c r="AT93" s="111"/>
      <c r="AU93" s="111"/>
      <c r="AV93" s="111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/>
      <c r="CZ93" s="22"/>
      <c r="DA93" s="22"/>
      <c r="DB93" s="22"/>
      <c r="DC93" s="22"/>
      <c r="DD93" s="22"/>
      <c r="DE93" s="22"/>
      <c r="DF93" s="22"/>
      <c r="DG93" s="22"/>
      <c r="DH93" s="22"/>
      <c r="DI93" s="22"/>
      <c r="DJ93" s="22"/>
      <c r="DK93" s="22"/>
    </row>
    <row r="94" spans="1:115" ht="13.5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111"/>
      <c r="R94" s="111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22"/>
      <c r="CU94" s="22"/>
      <c r="CV94" s="22"/>
      <c r="CW94" s="22"/>
      <c r="CX94" s="22"/>
      <c r="CY94" s="22"/>
      <c r="CZ94" s="22"/>
      <c r="DA94" s="22"/>
      <c r="DB94" s="22"/>
      <c r="DC94" s="22"/>
      <c r="DD94" s="22"/>
      <c r="DE94" s="22"/>
      <c r="DF94" s="22"/>
      <c r="DG94" s="22"/>
      <c r="DH94" s="22"/>
      <c r="DI94" s="22"/>
      <c r="DJ94" s="22"/>
      <c r="DK94" s="22"/>
    </row>
    <row r="95" spans="1:115" ht="13.5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8"/>
      <c r="AS95" s="28"/>
      <c r="AT95" s="28"/>
      <c r="AU95" s="28"/>
      <c r="AV95" s="28"/>
      <c r="AW95" s="28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  <c r="CW95" s="22"/>
      <c r="CX95" s="22"/>
      <c r="CY95" s="22"/>
      <c r="CZ95" s="22"/>
      <c r="DA95" s="22"/>
      <c r="DB95" s="22"/>
      <c r="DC95" s="22"/>
      <c r="DD95" s="22"/>
      <c r="DE95" s="22"/>
      <c r="DF95" s="22"/>
      <c r="DG95" s="22"/>
      <c r="DH95" s="22"/>
      <c r="DI95" s="22"/>
      <c r="DJ95" s="22"/>
      <c r="DK95" s="22"/>
    </row>
    <row r="96" spans="1:115" ht="13.5">
      <c r="A96" s="22"/>
      <c r="B96" s="22"/>
      <c r="C96" s="26" t="s">
        <v>7</v>
      </c>
      <c r="D96" s="22"/>
      <c r="E96" s="22"/>
      <c r="F96" s="22" t="s">
        <v>125</v>
      </c>
      <c r="G96" s="22"/>
      <c r="H96" s="22"/>
      <c r="I96" s="22"/>
      <c r="J96" s="22"/>
      <c r="K96" s="22"/>
      <c r="L96" s="22"/>
      <c r="M96" s="22"/>
      <c r="N96" s="22"/>
      <c r="O96" s="109" t="str">
        <f>$W$13</f>
        <v>合板足場板</v>
      </c>
      <c r="P96" s="109"/>
      <c r="Q96" s="109"/>
      <c r="R96" s="109"/>
      <c r="S96" s="109"/>
      <c r="T96" s="109"/>
      <c r="U96" s="109"/>
      <c r="V96" s="109"/>
      <c r="W96" s="109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22"/>
      <c r="CU96" s="22"/>
      <c r="CV96" s="22"/>
      <c r="CW96" s="22"/>
      <c r="CX96" s="22"/>
      <c r="CY96" s="22"/>
      <c r="CZ96" s="22"/>
      <c r="DA96" s="22"/>
      <c r="DB96" s="22"/>
      <c r="DC96" s="22"/>
      <c r="DD96" s="22"/>
      <c r="DE96" s="22"/>
      <c r="DF96" s="22"/>
      <c r="DG96" s="22"/>
      <c r="DH96" s="22"/>
      <c r="DI96" s="22"/>
      <c r="DJ96" s="22"/>
      <c r="DK96" s="22"/>
    </row>
    <row r="97" spans="1:115" ht="13.5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22"/>
      <c r="CU97" s="22"/>
      <c r="CV97" s="22"/>
      <c r="CW97" s="22"/>
      <c r="CX97" s="22"/>
      <c r="CY97" s="22"/>
      <c r="CZ97" s="22"/>
      <c r="DA97" s="22"/>
      <c r="DB97" s="22"/>
      <c r="DC97" s="22"/>
      <c r="DD97" s="22"/>
      <c r="DE97" s="22"/>
      <c r="DF97" s="22"/>
      <c r="DG97" s="22"/>
      <c r="DH97" s="22"/>
      <c r="DI97" s="22"/>
      <c r="DJ97" s="22"/>
      <c r="DK97" s="22"/>
    </row>
    <row r="98" spans="1:115" ht="13.5">
      <c r="A98" s="22"/>
      <c r="B98" s="22"/>
      <c r="C98" s="22"/>
      <c r="D98" s="22"/>
      <c r="E98" s="22"/>
      <c r="F98" s="22"/>
      <c r="G98" s="22" t="s">
        <v>22</v>
      </c>
      <c r="H98" s="22"/>
      <c r="I98" s="22"/>
      <c r="J98" s="22"/>
      <c r="K98" s="22"/>
      <c r="L98" s="22"/>
      <c r="M98" s="22"/>
      <c r="N98" s="22"/>
      <c r="O98" s="22"/>
      <c r="P98" s="22"/>
      <c r="Q98" s="111" t="s">
        <v>24</v>
      </c>
      <c r="R98" s="111"/>
      <c r="S98" s="111" t="s">
        <v>25</v>
      </c>
      <c r="T98" s="111"/>
      <c r="U98" s="22"/>
      <c r="V98" s="221">
        <f>+$V$59</f>
        <v>44</v>
      </c>
      <c r="W98" s="221"/>
      <c r="X98" s="221"/>
      <c r="Y98" s="221"/>
      <c r="Z98" s="111" t="s">
        <v>21</v>
      </c>
      <c r="AA98" s="111"/>
      <c r="AB98" s="111"/>
      <c r="AC98" s="22"/>
      <c r="AD98" s="22"/>
      <c r="AE98" s="38"/>
      <c r="AF98" s="38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/>
      <c r="CY98" s="22"/>
      <c r="CZ98" s="22"/>
      <c r="DA98" s="22"/>
      <c r="DB98" s="22"/>
      <c r="DC98" s="22"/>
      <c r="DD98" s="22"/>
      <c r="DE98" s="22"/>
      <c r="DF98" s="22"/>
      <c r="DG98" s="22"/>
      <c r="DH98" s="22"/>
      <c r="DI98" s="22"/>
      <c r="DJ98" s="22"/>
      <c r="DK98" s="22"/>
    </row>
    <row r="99" spans="1:115" ht="13.5">
      <c r="A99" s="22"/>
      <c r="B99" s="22"/>
      <c r="C99" s="22"/>
      <c r="D99" s="22"/>
      <c r="E99" s="22"/>
      <c r="F99" s="22"/>
      <c r="G99" s="22" t="s">
        <v>26</v>
      </c>
      <c r="H99" s="22"/>
      <c r="I99" s="22"/>
      <c r="J99" s="22"/>
      <c r="K99" s="22"/>
      <c r="L99" s="22"/>
      <c r="M99" s="22"/>
      <c r="N99" s="22"/>
      <c r="O99" s="22"/>
      <c r="P99" s="22"/>
      <c r="Q99" s="111" t="s">
        <v>27</v>
      </c>
      <c r="R99" s="111"/>
      <c r="S99" s="111" t="s">
        <v>25</v>
      </c>
      <c r="T99" s="111"/>
      <c r="U99" s="22"/>
      <c r="V99" s="152">
        <f>+$V$61</f>
        <v>1050</v>
      </c>
      <c r="W99" s="152"/>
      <c r="X99" s="152"/>
      <c r="Y99" s="152"/>
      <c r="Z99" s="111" t="s">
        <v>10</v>
      </c>
      <c r="AA99" s="111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22"/>
      <c r="CZ99" s="22"/>
      <c r="DA99" s="22"/>
      <c r="DB99" s="22"/>
      <c r="DC99" s="22"/>
      <c r="DD99" s="22"/>
      <c r="DE99" s="22"/>
      <c r="DF99" s="22"/>
      <c r="DG99" s="22"/>
      <c r="DH99" s="22"/>
      <c r="DI99" s="22"/>
      <c r="DJ99" s="22"/>
      <c r="DK99" s="22"/>
    </row>
    <row r="100" spans="1:115" ht="13.5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/>
      <c r="CY100" s="22"/>
      <c r="CZ100" s="22"/>
      <c r="DA100" s="22"/>
      <c r="DB100" s="22"/>
      <c r="DC100" s="22"/>
      <c r="DD100" s="22"/>
      <c r="DE100" s="22"/>
      <c r="DF100" s="22"/>
      <c r="DG100" s="22"/>
      <c r="DH100" s="22"/>
      <c r="DI100" s="22"/>
      <c r="DJ100" s="22"/>
      <c r="DK100" s="22"/>
    </row>
    <row r="101" spans="1:115" ht="15.75">
      <c r="A101" s="22"/>
      <c r="B101" s="22"/>
      <c r="C101" s="111" t="s">
        <v>48</v>
      </c>
      <c r="D101" s="111"/>
      <c r="E101" s="111" t="s">
        <v>25</v>
      </c>
      <c r="F101" s="111"/>
      <c r="G101" s="110" t="s">
        <v>49</v>
      </c>
      <c r="H101" s="110"/>
      <c r="I101" s="110"/>
      <c r="J101" s="110"/>
      <c r="K101" s="157" t="s">
        <v>50</v>
      </c>
      <c r="L101" s="157"/>
      <c r="M101" s="110" t="s">
        <v>51</v>
      </c>
      <c r="N101" s="110"/>
      <c r="O101" s="110"/>
      <c r="P101" s="110"/>
      <c r="Q101" s="111" t="s">
        <v>25</v>
      </c>
      <c r="R101" s="111"/>
      <c r="S101" s="112">
        <f>+$V$99</f>
        <v>1050</v>
      </c>
      <c r="T101" s="112"/>
      <c r="U101" s="112"/>
      <c r="V101" s="112"/>
      <c r="W101" s="110" t="s">
        <v>17</v>
      </c>
      <c r="X101" s="110"/>
      <c r="Y101" s="114">
        <f>+$K$25/1000</f>
        <v>1.8</v>
      </c>
      <c r="Z101" s="114"/>
      <c r="AA101" s="114"/>
      <c r="AB101" s="157" t="s">
        <v>50</v>
      </c>
      <c r="AC101" s="157"/>
      <c r="AD101" s="158">
        <f>+$V$98</f>
        <v>44</v>
      </c>
      <c r="AE101" s="158"/>
      <c r="AF101" s="158"/>
      <c r="AG101" s="110" t="s">
        <v>17</v>
      </c>
      <c r="AH101" s="110"/>
      <c r="AI101" s="114">
        <f>+$K$25/1000</f>
        <v>1.8</v>
      </c>
      <c r="AJ101" s="114"/>
      <c r="AK101" s="114"/>
      <c r="AL101" s="120">
        <v>2</v>
      </c>
      <c r="AM101" s="120"/>
      <c r="AN101" s="111" t="s">
        <v>25</v>
      </c>
      <c r="AO101" s="111"/>
      <c r="AP101" s="200">
        <f>ROUND(($S$101*$Y$101/$S$102)+($AD$101*$AI$101^2/$AD$102),3)</f>
        <v>490.32</v>
      </c>
      <c r="AQ101" s="200"/>
      <c r="AR101" s="200"/>
      <c r="AS101" s="200"/>
      <c r="AT101" s="200"/>
      <c r="AU101" s="111" t="s">
        <v>52</v>
      </c>
      <c r="AV101" s="111"/>
      <c r="AW101" s="111"/>
      <c r="AX101" s="111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22"/>
      <c r="CU101" s="22"/>
      <c r="CV101" s="22"/>
      <c r="CW101" s="22"/>
      <c r="CX101" s="22"/>
      <c r="CY101" s="22"/>
      <c r="CZ101" s="22"/>
      <c r="DA101" s="22"/>
      <c r="DB101" s="22"/>
      <c r="DC101" s="22"/>
      <c r="DD101" s="22"/>
      <c r="DE101" s="22"/>
      <c r="DF101" s="22"/>
      <c r="DG101" s="22"/>
      <c r="DH101" s="22"/>
      <c r="DI101" s="22"/>
      <c r="DJ101" s="22"/>
      <c r="DK101" s="22"/>
    </row>
    <row r="102" spans="1:115" ht="13.5">
      <c r="A102" s="22"/>
      <c r="B102" s="22"/>
      <c r="C102" s="111"/>
      <c r="D102" s="111"/>
      <c r="E102" s="111"/>
      <c r="F102" s="111"/>
      <c r="G102" s="113">
        <v>4</v>
      </c>
      <c r="H102" s="113"/>
      <c r="I102" s="113"/>
      <c r="J102" s="113"/>
      <c r="K102" s="157"/>
      <c r="L102" s="157"/>
      <c r="M102" s="113">
        <v>8</v>
      </c>
      <c r="N102" s="113"/>
      <c r="O102" s="113"/>
      <c r="P102" s="113"/>
      <c r="Q102" s="111"/>
      <c r="R102" s="111"/>
      <c r="S102" s="113">
        <v>4</v>
      </c>
      <c r="T102" s="113"/>
      <c r="U102" s="113"/>
      <c r="V102" s="113"/>
      <c r="W102" s="113"/>
      <c r="X102" s="113"/>
      <c r="Y102" s="113"/>
      <c r="Z102" s="113"/>
      <c r="AA102" s="113"/>
      <c r="AB102" s="157"/>
      <c r="AC102" s="157"/>
      <c r="AD102" s="113">
        <v>8</v>
      </c>
      <c r="AE102" s="113"/>
      <c r="AF102" s="113"/>
      <c r="AG102" s="113"/>
      <c r="AH102" s="113"/>
      <c r="AI102" s="113"/>
      <c r="AJ102" s="113"/>
      <c r="AK102" s="113"/>
      <c r="AL102" s="113"/>
      <c r="AM102" s="113"/>
      <c r="AN102" s="111"/>
      <c r="AO102" s="111"/>
      <c r="AP102" s="200"/>
      <c r="AQ102" s="200"/>
      <c r="AR102" s="200"/>
      <c r="AS102" s="200"/>
      <c r="AT102" s="200"/>
      <c r="AU102" s="111"/>
      <c r="AV102" s="111"/>
      <c r="AW102" s="111"/>
      <c r="AX102" s="111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22"/>
      <c r="CU102" s="22"/>
      <c r="CV102" s="22"/>
      <c r="CW102" s="22"/>
      <c r="CX102" s="22"/>
      <c r="CY102" s="22"/>
      <c r="CZ102" s="22"/>
      <c r="DA102" s="22"/>
      <c r="DB102" s="22"/>
      <c r="DC102" s="22"/>
      <c r="DD102" s="22"/>
      <c r="DE102" s="22"/>
      <c r="DF102" s="22"/>
      <c r="DG102" s="22"/>
      <c r="DH102" s="22"/>
      <c r="DI102" s="22"/>
      <c r="DJ102" s="22"/>
      <c r="DK102" s="22"/>
    </row>
    <row r="103" spans="1:115" ht="13.5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/>
      <c r="CZ103" s="22"/>
      <c r="DA103" s="22"/>
      <c r="DB103" s="22"/>
      <c r="DC103" s="22"/>
      <c r="DD103" s="22"/>
      <c r="DE103" s="22"/>
      <c r="DF103" s="22"/>
      <c r="DG103" s="22"/>
      <c r="DH103" s="22"/>
      <c r="DI103" s="22"/>
      <c r="DJ103" s="22"/>
      <c r="DK103" s="22"/>
    </row>
    <row r="104" spans="1:115" ht="13.5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3"/>
      <c r="BF104" s="23"/>
      <c r="BG104" s="23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22"/>
      <c r="CU104" s="22"/>
      <c r="CV104" s="22"/>
      <c r="CW104" s="22"/>
      <c r="CX104" s="22"/>
      <c r="CY104" s="22"/>
      <c r="CZ104" s="22"/>
      <c r="DA104" s="22"/>
      <c r="DB104" s="22"/>
      <c r="DC104" s="22"/>
      <c r="DD104" s="22"/>
      <c r="DE104" s="22"/>
      <c r="DF104" s="22"/>
      <c r="DG104" s="22"/>
      <c r="DH104" s="22"/>
      <c r="DI104" s="22"/>
      <c r="DJ104" s="22"/>
      <c r="DK104" s="22"/>
    </row>
    <row r="105" spans="1:115" ht="15.75">
      <c r="A105" s="22"/>
      <c r="B105" s="22"/>
      <c r="C105" s="111" t="s">
        <v>66</v>
      </c>
      <c r="D105" s="111"/>
      <c r="E105" s="111" t="s">
        <v>25</v>
      </c>
      <c r="F105" s="111"/>
      <c r="G105" s="110" t="s">
        <v>48</v>
      </c>
      <c r="H105" s="110"/>
      <c r="I105" s="110"/>
      <c r="J105" s="111" t="s">
        <v>25</v>
      </c>
      <c r="K105" s="111"/>
      <c r="L105" s="118">
        <f>+$AP$101</f>
        <v>490.32</v>
      </c>
      <c r="M105" s="118"/>
      <c r="N105" s="118"/>
      <c r="O105" s="118"/>
      <c r="P105" s="110" t="s">
        <v>17</v>
      </c>
      <c r="Q105" s="110"/>
      <c r="R105" s="119">
        <v>10</v>
      </c>
      <c r="S105" s="119"/>
      <c r="T105" s="120">
        <v>3</v>
      </c>
      <c r="U105" s="120"/>
      <c r="V105" s="111" t="s">
        <v>25</v>
      </c>
      <c r="W105" s="111"/>
      <c r="X105" s="121">
        <f>ROUND($L$105*$R$105^3/$L$106,3)</f>
        <v>15.635</v>
      </c>
      <c r="Y105" s="121"/>
      <c r="Z105" s="121"/>
      <c r="AA105" s="121"/>
      <c r="AB105" s="111" t="s">
        <v>67</v>
      </c>
      <c r="AC105" s="111"/>
      <c r="AD105" s="111"/>
      <c r="AE105" s="111"/>
      <c r="AF105" s="111"/>
      <c r="AG105" s="151" t="str">
        <f>IF($X$105&lt;=$AN$105,"≦","＞")</f>
        <v>≦</v>
      </c>
      <c r="AH105" s="151"/>
      <c r="AI105" s="111" t="s">
        <v>69</v>
      </c>
      <c r="AJ105" s="111"/>
      <c r="AK105" s="111"/>
      <c r="AL105" s="111" t="s">
        <v>25</v>
      </c>
      <c r="AM105" s="111"/>
      <c r="AN105" s="202">
        <f>VLOOKUP($O$57,$BE$61:$BK$67,7,FALSE)</f>
        <v>16.2</v>
      </c>
      <c r="AO105" s="202"/>
      <c r="AP105" s="202"/>
      <c r="AQ105" s="202"/>
      <c r="AR105" s="111" t="s">
        <v>67</v>
      </c>
      <c r="AS105" s="111"/>
      <c r="AT105" s="111"/>
      <c r="AU105" s="111"/>
      <c r="AV105" s="111"/>
      <c r="AW105" s="22"/>
      <c r="AX105" s="108">
        <f>IF($X$105&lt;=$AN$105,"","NG")</f>
      </c>
      <c r="AY105" s="108"/>
      <c r="AZ105" s="108"/>
      <c r="BA105" s="108"/>
      <c r="BB105" s="108"/>
      <c r="BC105" s="56"/>
      <c r="BD105" s="22"/>
      <c r="BE105" s="23"/>
      <c r="BF105" s="49"/>
      <c r="BG105" s="49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  <c r="CO105" s="22"/>
      <c r="CP105" s="22"/>
      <c r="CQ105" s="22"/>
      <c r="CR105" s="22"/>
      <c r="CS105" s="22"/>
      <c r="CT105" s="22"/>
      <c r="CU105" s="22"/>
      <c r="CV105" s="22"/>
      <c r="CW105" s="22"/>
      <c r="CX105" s="22"/>
      <c r="CY105" s="22"/>
      <c r="CZ105" s="22"/>
      <c r="DA105" s="22"/>
      <c r="DB105" s="22"/>
      <c r="DC105" s="22"/>
      <c r="DD105" s="22"/>
      <c r="DE105" s="22"/>
      <c r="DF105" s="22"/>
      <c r="DG105" s="22"/>
      <c r="DH105" s="22"/>
      <c r="DI105" s="22"/>
      <c r="DJ105" s="22"/>
      <c r="DK105" s="22"/>
    </row>
    <row r="106" spans="1:115" ht="13.5">
      <c r="A106" s="22"/>
      <c r="B106" s="22"/>
      <c r="C106" s="111"/>
      <c r="D106" s="111"/>
      <c r="E106" s="111"/>
      <c r="F106" s="111"/>
      <c r="G106" s="113" t="s">
        <v>74</v>
      </c>
      <c r="H106" s="113"/>
      <c r="I106" s="113"/>
      <c r="J106" s="111"/>
      <c r="K106" s="111"/>
      <c r="L106" s="201">
        <f>VLOOKUP($O$96,$BE$61:$BK$67,6,FALSE)</f>
        <v>31360</v>
      </c>
      <c r="M106" s="201"/>
      <c r="N106" s="201"/>
      <c r="O106" s="201"/>
      <c r="P106" s="201"/>
      <c r="Q106" s="201"/>
      <c r="R106" s="201"/>
      <c r="S106" s="201"/>
      <c r="T106" s="201"/>
      <c r="U106" s="201"/>
      <c r="V106" s="111"/>
      <c r="W106" s="111"/>
      <c r="X106" s="121"/>
      <c r="Y106" s="121"/>
      <c r="Z106" s="121"/>
      <c r="AA106" s="121"/>
      <c r="AB106" s="111"/>
      <c r="AC106" s="111"/>
      <c r="AD106" s="111"/>
      <c r="AE106" s="111"/>
      <c r="AF106" s="111"/>
      <c r="AG106" s="151"/>
      <c r="AH106" s="151"/>
      <c r="AI106" s="111"/>
      <c r="AJ106" s="111"/>
      <c r="AK106" s="111"/>
      <c r="AL106" s="111"/>
      <c r="AM106" s="111"/>
      <c r="AN106" s="202"/>
      <c r="AO106" s="202"/>
      <c r="AP106" s="202"/>
      <c r="AQ106" s="202"/>
      <c r="AR106" s="111"/>
      <c r="AS106" s="111"/>
      <c r="AT106" s="111"/>
      <c r="AU106" s="111"/>
      <c r="AV106" s="111"/>
      <c r="AW106" s="22"/>
      <c r="AX106" s="108"/>
      <c r="AY106" s="108"/>
      <c r="AZ106" s="108"/>
      <c r="BA106" s="108"/>
      <c r="BB106" s="108"/>
      <c r="BC106" s="56"/>
      <c r="BD106" s="22"/>
      <c r="BE106" s="23"/>
      <c r="BF106" s="23"/>
      <c r="BG106" s="23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  <c r="CO106" s="22"/>
      <c r="CP106" s="22"/>
      <c r="CQ106" s="22"/>
      <c r="CR106" s="22"/>
      <c r="CS106" s="22"/>
      <c r="CT106" s="22"/>
      <c r="CU106" s="22"/>
      <c r="CV106" s="22"/>
      <c r="CW106" s="22"/>
      <c r="CX106" s="22"/>
      <c r="CY106" s="22"/>
      <c r="CZ106" s="22"/>
      <c r="DA106" s="22"/>
      <c r="DB106" s="22"/>
      <c r="DC106" s="22"/>
      <c r="DD106" s="22"/>
      <c r="DE106" s="22"/>
      <c r="DF106" s="22"/>
      <c r="DG106" s="22"/>
      <c r="DH106" s="22"/>
      <c r="DI106" s="22"/>
      <c r="DJ106" s="22"/>
      <c r="DK106" s="22"/>
    </row>
    <row r="107" spans="1:115" ht="13.5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3"/>
      <c r="BF107" s="23"/>
      <c r="BG107" s="23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2"/>
      <c r="CP107" s="22"/>
      <c r="CQ107" s="22"/>
      <c r="CR107" s="22"/>
      <c r="CS107" s="22"/>
      <c r="CT107" s="22"/>
      <c r="CU107" s="22"/>
      <c r="CV107" s="22"/>
      <c r="CW107" s="22"/>
      <c r="CX107" s="22"/>
      <c r="CY107" s="22"/>
      <c r="CZ107" s="22"/>
      <c r="DA107" s="22"/>
      <c r="DB107" s="22"/>
      <c r="DC107" s="22"/>
      <c r="DD107" s="22"/>
      <c r="DE107" s="22"/>
      <c r="DF107" s="22"/>
      <c r="DG107" s="22"/>
      <c r="DH107" s="22"/>
      <c r="DI107" s="22"/>
      <c r="DJ107" s="22"/>
      <c r="DK107" s="22"/>
    </row>
    <row r="108" spans="1:115" ht="13.5">
      <c r="A108" s="22"/>
      <c r="B108" s="22"/>
      <c r="C108" s="26" t="s">
        <v>8</v>
      </c>
      <c r="D108" s="22"/>
      <c r="E108" s="22"/>
      <c r="F108" s="22" t="s">
        <v>110</v>
      </c>
      <c r="G108" s="22"/>
      <c r="H108" s="22"/>
      <c r="I108" s="22"/>
      <c r="J108" s="22"/>
      <c r="K108" s="22"/>
      <c r="L108" s="22"/>
      <c r="M108" s="22"/>
      <c r="N108" s="22"/>
      <c r="O108" s="22"/>
      <c r="P108" s="127" t="str">
        <f>$M$73</f>
        <v>φ48.6×2.4(STK500)</v>
      </c>
      <c r="Q108" s="127"/>
      <c r="R108" s="127"/>
      <c r="S108" s="127"/>
      <c r="T108" s="127"/>
      <c r="U108" s="127"/>
      <c r="V108" s="127"/>
      <c r="W108" s="127"/>
      <c r="X108" s="127"/>
      <c r="Y108" s="127"/>
      <c r="Z108" s="127"/>
      <c r="AA108" s="127"/>
      <c r="AB108" s="127"/>
      <c r="AC108" s="127"/>
      <c r="AD108" s="127"/>
      <c r="AE108" s="127"/>
      <c r="AF108" s="127"/>
      <c r="AG108" s="127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3"/>
      <c r="BF108" s="23"/>
      <c r="BG108" s="23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2"/>
      <c r="CN108" s="22"/>
      <c r="CO108" s="22"/>
      <c r="CP108" s="22"/>
      <c r="CQ108" s="22"/>
      <c r="CR108" s="22"/>
      <c r="CS108" s="22"/>
      <c r="CT108" s="22"/>
      <c r="CU108" s="22"/>
      <c r="CV108" s="22"/>
      <c r="CW108" s="22"/>
      <c r="CX108" s="22"/>
      <c r="CY108" s="22"/>
      <c r="CZ108" s="22"/>
      <c r="DA108" s="22"/>
      <c r="DB108" s="22"/>
      <c r="DC108" s="22"/>
      <c r="DD108" s="22"/>
      <c r="DE108" s="22"/>
      <c r="DF108" s="22"/>
      <c r="DG108" s="22"/>
      <c r="DH108" s="22"/>
      <c r="DI108" s="22"/>
      <c r="DJ108" s="22"/>
      <c r="DK108" s="22"/>
    </row>
    <row r="109" spans="1:115" ht="13.5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3"/>
      <c r="AZ109" s="23"/>
      <c r="BA109" s="23"/>
      <c r="BB109" s="22"/>
      <c r="BC109" s="22"/>
      <c r="BD109" s="22"/>
      <c r="BE109" s="23"/>
      <c r="BF109" s="23"/>
      <c r="BG109" s="23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2"/>
      <c r="CN109" s="22"/>
      <c r="CO109" s="22"/>
      <c r="CP109" s="22"/>
      <c r="CQ109" s="22"/>
      <c r="CR109" s="22"/>
      <c r="CS109" s="22"/>
      <c r="CT109" s="22"/>
      <c r="CU109" s="22"/>
      <c r="CV109" s="22"/>
      <c r="CW109" s="22"/>
      <c r="CX109" s="22"/>
      <c r="CY109" s="22"/>
      <c r="CZ109" s="22"/>
      <c r="DA109" s="22"/>
      <c r="DB109" s="22"/>
      <c r="DC109" s="22"/>
      <c r="DD109" s="22"/>
      <c r="DE109" s="22"/>
      <c r="DF109" s="22"/>
      <c r="DG109" s="22"/>
      <c r="DH109" s="22"/>
      <c r="DI109" s="22"/>
      <c r="DJ109" s="22"/>
      <c r="DK109" s="22"/>
    </row>
    <row r="110" spans="1:115" ht="13.5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05" t="s">
        <v>19</v>
      </c>
      <c r="L110" s="205"/>
      <c r="M110" s="205"/>
      <c r="N110" s="205"/>
      <c r="O110" s="205"/>
      <c r="P110" s="205"/>
      <c r="Q110" s="206">
        <v>2</v>
      </c>
      <c r="R110" s="206"/>
      <c r="S110" s="206"/>
      <c r="T110" s="206"/>
      <c r="U110" s="206"/>
      <c r="V110" s="23" t="s">
        <v>107</v>
      </c>
      <c r="W110" s="23"/>
      <c r="X110" s="22"/>
      <c r="Y110" s="22"/>
      <c r="Z110" s="22"/>
      <c r="AA110" s="22"/>
      <c r="AB110" s="22"/>
      <c r="AC110" s="22"/>
      <c r="AD110" s="22"/>
      <c r="AE110" s="111" t="s">
        <v>60</v>
      </c>
      <c r="AF110" s="111"/>
      <c r="AG110" s="111"/>
      <c r="AH110" s="111"/>
      <c r="AI110" s="111">
        <v>1</v>
      </c>
      <c r="AJ110" s="111"/>
      <c r="AK110" s="111"/>
      <c r="AL110" s="210" t="s">
        <v>116</v>
      </c>
      <c r="AM110" s="210"/>
      <c r="AN110" s="157" t="s">
        <v>117</v>
      </c>
      <c r="AO110" s="157"/>
      <c r="AP110" s="209">
        <v>8</v>
      </c>
      <c r="AQ110" s="209"/>
      <c r="AR110" s="209"/>
      <c r="AS110" s="22" t="s">
        <v>118</v>
      </c>
      <c r="AT110" s="22"/>
      <c r="AU110" s="23"/>
      <c r="AV110" s="22"/>
      <c r="AW110" s="22"/>
      <c r="AX110" s="22"/>
      <c r="AY110" s="22"/>
      <c r="AZ110" s="23"/>
      <c r="BA110" s="23"/>
      <c r="BB110" s="22"/>
      <c r="BC110" s="22"/>
      <c r="BD110" s="22"/>
      <c r="BE110" s="23"/>
      <c r="BF110" s="23"/>
      <c r="BG110" s="23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  <c r="CJ110" s="22"/>
      <c r="CK110" s="22"/>
      <c r="CL110" s="22"/>
      <c r="CM110" s="22"/>
      <c r="CN110" s="22"/>
      <c r="CO110" s="22"/>
      <c r="CP110" s="22"/>
      <c r="CQ110" s="22"/>
      <c r="CR110" s="22"/>
      <c r="CS110" s="22"/>
      <c r="CT110" s="22"/>
      <c r="CU110" s="22"/>
      <c r="CV110" s="22"/>
      <c r="CW110" s="22"/>
      <c r="CX110" s="22"/>
      <c r="CY110" s="22"/>
      <c r="CZ110" s="22"/>
      <c r="DA110" s="22"/>
      <c r="DB110" s="22"/>
      <c r="DC110" s="22"/>
      <c r="DD110" s="22"/>
      <c r="DE110" s="22"/>
      <c r="DF110" s="22"/>
      <c r="DG110" s="22"/>
      <c r="DH110" s="22"/>
      <c r="DI110" s="22"/>
      <c r="DJ110" s="22"/>
      <c r="DK110" s="22"/>
    </row>
    <row r="111" spans="1:115" ht="13.5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3"/>
      <c r="L111" s="23"/>
      <c r="M111" s="23"/>
      <c r="N111" s="23"/>
      <c r="O111" s="23"/>
      <c r="P111" s="23"/>
      <c r="Q111" s="206">
        <v>10</v>
      </c>
      <c r="R111" s="206"/>
      <c r="S111" s="206"/>
      <c r="T111" s="206"/>
      <c r="U111" s="206"/>
      <c r="V111" s="23" t="s">
        <v>84</v>
      </c>
      <c r="W111" s="23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111">
        <v>2</v>
      </c>
      <c r="AJ111" s="111"/>
      <c r="AK111" s="111"/>
      <c r="AL111" s="210" t="s">
        <v>116</v>
      </c>
      <c r="AM111" s="210"/>
      <c r="AN111" s="157" t="s">
        <v>117</v>
      </c>
      <c r="AO111" s="157"/>
      <c r="AP111" s="209">
        <v>16</v>
      </c>
      <c r="AQ111" s="209"/>
      <c r="AR111" s="209"/>
      <c r="AS111" s="22" t="s">
        <v>118</v>
      </c>
      <c r="AT111" s="22"/>
      <c r="AU111" s="22"/>
      <c r="AV111" s="22"/>
      <c r="AW111" s="22"/>
      <c r="AX111" s="22"/>
      <c r="AY111" s="22"/>
      <c r="AZ111" s="23"/>
      <c r="BA111" s="23"/>
      <c r="BB111" s="22"/>
      <c r="BC111" s="22"/>
      <c r="BD111" s="22"/>
      <c r="BE111" s="23"/>
      <c r="BF111" s="23"/>
      <c r="BG111" s="23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  <c r="CJ111" s="22"/>
      <c r="CK111" s="22"/>
      <c r="CL111" s="22"/>
      <c r="CM111" s="22"/>
      <c r="CN111" s="22"/>
      <c r="CO111" s="22"/>
      <c r="CP111" s="22"/>
      <c r="CQ111" s="22"/>
      <c r="CR111" s="22"/>
      <c r="CS111" s="22"/>
      <c r="CT111" s="22"/>
      <c r="CU111" s="22"/>
      <c r="CV111" s="22"/>
      <c r="CW111" s="22"/>
      <c r="CX111" s="22"/>
      <c r="CY111" s="22"/>
      <c r="CZ111" s="22"/>
      <c r="DA111" s="22"/>
      <c r="DB111" s="22"/>
      <c r="DC111" s="22"/>
      <c r="DD111" s="22"/>
      <c r="DE111" s="22"/>
      <c r="DF111" s="22"/>
      <c r="DG111" s="22"/>
      <c r="DH111" s="22"/>
      <c r="DI111" s="22"/>
      <c r="DJ111" s="22"/>
      <c r="DK111" s="22"/>
    </row>
    <row r="112" spans="1:115" ht="13.5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111">
        <v>3</v>
      </c>
      <c r="AJ112" s="111"/>
      <c r="AK112" s="111"/>
      <c r="AL112" s="210" t="s">
        <v>116</v>
      </c>
      <c r="AM112" s="210"/>
      <c r="AN112" s="157" t="s">
        <v>117</v>
      </c>
      <c r="AO112" s="157"/>
      <c r="AP112" s="209">
        <v>0</v>
      </c>
      <c r="AQ112" s="209"/>
      <c r="AR112" s="209"/>
      <c r="AS112" s="22" t="s">
        <v>118</v>
      </c>
      <c r="AT112" s="22"/>
      <c r="AU112" s="22"/>
      <c r="AV112" s="22"/>
      <c r="AW112" s="22"/>
      <c r="AX112" s="22"/>
      <c r="AY112" s="23"/>
      <c r="AZ112" s="23"/>
      <c r="BA112" s="23"/>
      <c r="BB112" s="22"/>
      <c r="BC112" s="22"/>
      <c r="BD112" s="22"/>
      <c r="BE112" s="23"/>
      <c r="BF112" s="23"/>
      <c r="BG112" s="23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X112" s="22"/>
      <c r="BY112" s="22"/>
      <c r="BZ112" s="22"/>
      <c r="CA112" s="22"/>
      <c r="CB112" s="22"/>
      <c r="CC112" s="22"/>
      <c r="CD112" s="22"/>
      <c r="CE112" s="22"/>
      <c r="CF112" s="22"/>
      <c r="CG112" s="22"/>
      <c r="CH112" s="22"/>
      <c r="CI112" s="22"/>
      <c r="CJ112" s="22"/>
      <c r="CK112" s="22"/>
      <c r="CL112" s="22"/>
      <c r="CM112" s="22"/>
      <c r="CN112" s="22"/>
      <c r="CO112" s="22"/>
      <c r="CP112" s="22"/>
      <c r="CQ112" s="22"/>
      <c r="CR112" s="22"/>
      <c r="CS112" s="22"/>
      <c r="CT112" s="22"/>
      <c r="CU112" s="22"/>
      <c r="CV112" s="22"/>
      <c r="CW112" s="22"/>
      <c r="CX112" s="22"/>
      <c r="CY112" s="22"/>
      <c r="CZ112" s="22"/>
      <c r="DA112" s="22"/>
      <c r="DB112" s="22"/>
      <c r="DC112" s="22"/>
      <c r="DD112" s="22"/>
      <c r="DE112" s="22"/>
      <c r="DF112" s="22"/>
      <c r="DG112" s="22"/>
      <c r="DH112" s="22"/>
      <c r="DI112" s="22"/>
      <c r="DJ112" s="22"/>
      <c r="DK112" s="22"/>
    </row>
    <row r="113" spans="1:115" ht="13.5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111">
        <v>4</v>
      </c>
      <c r="AJ113" s="111"/>
      <c r="AK113" s="111"/>
      <c r="AL113" s="210" t="s">
        <v>116</v>
      </c>
      <c r="AM113" s="210"/>
      <c r="AN113" s="157" t="s">
        <v>117</v>
      </c>
      <c r="AO113" s="157"/>
      <c r="AP113" s="209">
        <v>8</v>
      </c>
      <c r="AQ113" s="209"/>
      <c r="AR113" s="209"/>
      <c r="AS113" s="22" t="s">
        <v>118</v>
      </c>
      <c r="AT113" s="22"/>
      <c r="AU113" s="23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3"/>
      <c r="BG113" s="23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2"/>
      <c r="CB113" s="22"/>
      <c r="CC113" s="22"/>
      <c r="CD113" s="22"/>
      <c r="CE113" s="22"/>
      <c r="CF113" s="22"/>
      <c r="CG113" s="22"/>
      <c r="CH113" s="22"/>
      <c r="CI113" s="22"/>
      <c r="CJ113" s="22"/>
      <c r="CK113" s="22"/>
      <c r="CL113" s="22"/>
      <c r="CM113" s="22"/>
      <c r="CN113" s="22"/>
      <c r="CO113" s="22"/>
      <c r="CP113" s="22"/>
      <c r="CQ113" s="22"/>
      <c r="CR113" s="22"/>
      <c r="CS113" s="22"/>
      <c r="CT113" s="22"/>
      <c r="CU113" s="22"/>
      <c r="CV113" s="22"/>
      <c r="CW113" s="22"/>
      <c r="CX113" s="22"/>
      <c r="CY113" s="22"/>
      <c r="CZ113" s="22"/>
      <c r="DA113" s="22"/>
      <c r="DB113" s="22"/>
      <c r="DC113" s="22"/>
      <c r="DD113" s="22"/>
      <c r="DE113" s="22"/>
      <c r="DF113" s="22"/>
      <c r="DG113" s="22"/>
      <c r="DH113" s="22"/>
      <c r="DI113" s="22"/>
      <c r="DJ113" s="22"/>
      <c r="DK113" s="22"/>
    </row>
    <row r="114" spans="1:115" ht="13.5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111">
        <v>5</v>
      </c>
      <c r="AJ114" s="111"/>
      <c r="AK114" s="111"/>
      <c r="AL114" s="210" t="s">
        <v>116</v>
      </c>
      <c r="AM114" s="210"/>
      <c r="AN114" s="157" t="s">
        <v>117</v>
      </c>
      <c r="AO114" s="157"/>
      <c r="AP114" s="209">
        <v>0</v>
      </c>
      <c r="AQ114" s="209"/>
      <c r="AR114" s="209"/>
      <c r="AS114" s="22" t="s">
        <v>118</v>
      </c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3"/>
      <c r="BG114" s="23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2"/>
      <c r="BY114" s="22"/>
      <c r="BZ114" s="22"/>
      <c r="CA114" s="22"/>
      <c r="CB114" s="22"/>
      <c r="CC114" s="22"/>
      <c r="CD114" s="22"/>
      <c r="CE114" s="22"/>
      <c r="CF114" s="22"/>
      <c r="CG114" s="22"/>
      <c r="CH114" s="22"/>
      <c r="CI114" s="22"/>
      <c r="CJ114" s="22"/>
      <c r="CK114" s="22"/>
      <c r="CL114" s="22"/>
      <c r="CM114" s="22"/>
      <c r="CN114" s="22"/>
      <c r="CO114" s="22"/>
      <c r="CP114" s="22"/>
      <c r="CQ114" s="22"/>
      <c r="CR114" s="22"/>
      <c r="CS114" s="22"/>
      <c r="CT114" s="22"/>
      <c r="CU114" s="22"/>
      <c r="CV114" s="22"/>
      <c r="CW114" s="22"/>
      <c r="CX114" s="22"/>
      <c r="CY114" s="22"/>
      <c r="CZ114" s="22"/>
      <c r="DA114" s="22"/>
      <c r="DB114" s="22"/>
      <c r="DC114" s="22"/>
      <c r="DD114" s="22"/>
      <c r="DE114" s="22"/>
      <c r="DF114" s="22"/>
      <c r="DG114" s="22"/>
      <c r="DH114" s="22"/>
      <c r="DI114" s="22"/>
      <c r="DJ114" s="22"/>
      <c r="DK114" s="22"/>
    </row>
    <row r="115" spans="1:115" ht="13.5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111">
        <v>6</v>
      </c>
      <c r="AJ115" s="111"/>
      <c r="AK115" s="111"/>
      <c r="AL115" s="210" t="s">
        <v>116</v>
      </c>
      <c r="AM115" s="210"/>
      <c r="AN115" s="157" t="s">
        <v>117</v>
      </c>
      <c r="AO115" s="157"/>
      <c r="AP115" s="209">
        <v>0</v>
      </c>
      <c r="AQ115" s="209"/>
      <c r="AR115" s="209"/>
      <c r="AS115" s="22" t="s">
        <v>118</v>
      </c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3"/>
      <c r="BG115" s="23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22"/>
      <c r="CC115" s="22"/>
      <c r="CD115" s="22"/>
      <c r="CE115" s="22"/>
      <c r="CF115" s="22"/>
      <c r="CG115" s="22"/>
      <c r="CH115" s="22"/>
      <c r="CI115" s="22"/>
      <c r="CJ115" s="22"/>
      <c r="CK115" s="22"/>
      <c r="CL115" s="22"/>
      <c r="CM115" s="22"/>
      <c r="CN115" s="22"/>
      <c r="CO115" s="22"/>
      <c r="CP115" s="22"/>
      <c r="CQ115" s="22"/>
      <c r="CR115" s="22"/>
      <c r="CS115" s="22"/>
      <c r="CT115" s="22"/>
      <c r="CU115" s="22"/>
      <c r="CV115" s="22"/>
      <c r="CW115" s="22"/>
      <c r="CX115" s="22"/>
      <c r="CY115" s="22"/>
      <c r="CZ115" s="22"/>
      <c r="DA115" s="22"/>
      <c r="DB115" s="22"/>
      <c r="DC115" s="22"/>
      <c r="DD115" s="22"/>
      <c r="DE115" s="22"/>
      <c r="DF115" s="22"/>
      <c r="DG115" s="22"/>
      <c r="DH115" s="22"/>
      <c r="DI115" s="22"/>
      <c r="DJ115" s="22"/>
      <c r="DK115" s="22"/>
    </row>
    <row r="116" spans="1:115" ht="13.5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3"/>
      <c r="BG116" s="23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2"/>
      <c r="BY116" s="22"/>
      <c r="BZ116" s="22"/>
      <c r="CA116" s="22"/>
      <c r="CB116" s="22"/>
      <c r="CC116" s="22"/>
      <c r="CD116" s="22"/>
      <c r="CE116" s="22"/>
      <c r="CF116" s="22"/>
      <c r="CG116" s="22"/>
      <c r="CH116" s="22"/>
      <c r="CI116" s="22"/>
      <c r="CJ116" s="22"/>
      <c r="CK116" s="22"/>
      <c r="CL116" s="22"/>
      <c r="CM116" s="22"/>
      <c r="CN116" s="22"/>
      <c r="CO116" s="22"/>
      <c r="CP116" s="22"/>
      <c r="CQ116" s="22"/>
      <c r="CR116" s="22"/>
      <c r="CS116" s="22"/>
      <c r="CT116" s="22"/>
      <c r="CU116" s="22"/>
      <c r="CV116" s="22"/>
      <c r="CW116" s="22"/>
      <c r="CX116" s="22"/>
      <c r="CY116" s="22"/>
      <c r="CZ116" s="22"/>
      <c r="DA116" s="22"/>
      <c r="DB116" s="22"/>
      <c r="DC116" s="22"/>
      <c r="DD116" s="22"/>
      <c r="DE116" s="22"/>
      <c r="DF116" s="22"/>
      <c r="DG116" s="22"/>
      <c r="DH116" s="22"/>
      <c r="DI116" s="22"/>
      <c r="DJ116" s="22"/>
      <c r="DK116" s="22"/>
    </row>
    <row r="117" spans="1:115" ht="13.5">
      <c r="A117" s="22"/>
      <c r="B117" s="22"/>
      <c r="C117" s="22"/>
      <c r="D117" s="22"/>
      <c r="E117" s="22"/>
      <c r="F117" s="22" t="s">
        <v>111</v>
      </c>
      <c r="G117" s="22"/>
      <c r="H117" s="22"/>
      <c r="I117" s="22"/>
      <c r="J117" s="22"/>
      <c r="K117" s="22" t="s">
        <v>112</v>
      </c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3"/>
      <c r="BG117" s="23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2"/>
      <c r="BZ117" s="22"/>
      <c r="CA117" s="22"/>
      <c r="CB117" s="22"/>
      <c r="CC117" s="22"/>
      <c r="CD117" s="22"/>
      <c r="CE117" s="22"/>
      <c r="CF117" s="22"/>
      <c r="CG117" s="22"/>
      <c r="CH117" s="22"/>
      <c r="CI117" s="22"/>
      <c r="CJ117" s="22"/>
      <c r="CK117" s="22"/>
      <c r="CL117" s="22"/>
      <c r="CM117" s="22"/>
      <c r="CN117" s="22"/>
      <c r="CO117" s="22"/>
      <c r="CP117" s="22"/>
      <c r="CQ117" s="22"/>
      <c r="CR117" s="22"/>
      <c r="CS117" s="22"/>
      <c r="CT117" s="22"/>
      <c r="CU117" s="22"/>
      <c r="CV117" s="22"/>
      <c r="CW117" s="22"/>
      <c r="CX117" s="22"/>
      <c r="CY117" s="22"/>
      <c r="CZ117" s="22"/>
      <c r="DA117" s="22"/>
      <c r="DB117" s="22"/>
      <c r="DC117" s="22"/>
      <c r="DD117" s="22"/>
      <c r="DE117" s="22"/>
      <c r="DF117" s="22"/>
      <c r="DG117" s="22"/>
      <c r="DH117" s="22"/>
      <c r="DI117" s="22"/>
      <c r="DJ117" s="22"/>
      <c r="DK117" s="22"/>
    </row>
    <row r="118" spans="1:115" ht="13.5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3"/>
      <c r="BG118" s="23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  <c r="CJ118" s="22"/>
      <c r="CK118" s="22"/>
      <c r="CL118" s="22"/>
      <c r="CM118" s="22"/>
      <c r="CN118" s="22"/>
      <c r="CO118" s="22"/>
      <c r="CP118" s="22"/>
      <c r="CQ118" s="22"/>
      <c r="CR118" s="22"/>
      <c r="CS118" s="22"/>
      <c r="CT118" s="22"/>
      <c r="CU118" s="22"/>
      <c r="CV118" s="22"/>
      <c r="CW118" s="22"/>
      <c r="CX118" s="22"/>
      <c r="CY118" s="22"/>
      <c r="CZ118" s="22"/>
      <c r="DA118" s="22"/>
      <c r="DB118" s="22"/>
      <c r="DC118" s="22"/>
      <c r="DD118" s="22"/>
      <c r="DE118" s="22"/>
      <c r="DF118" s="22"/>
      <c r="DG118" s="22"/>
      <c r="DH118" s="22"/>
      <c r="DI118" s="22"/>
      <c r="DJ118" s="22"/>
      <c r="DK118" s="22"/>
    </row>
    <row r="119" spans="1:115" ht="13.5">
      <c r="A119" s="22"/>
      <c r="B119" s="22"/>
      <c r="C119" s="22"/>
      <c r="D119" s="22"/>
      <c r="E119" s="22"/>
      <c r="F119" s="22"/>
      <c r="G119" s="22"/>
      <c r="H119" s="111" t="s">
        <v>19</v>
      </c>
      <c r="I119" s="111"/>
      <c r="J119" s="111"/>
      <c r="K119" s="111"/>
      <c r="L119" s="111"/>
      <c r="M119" s="111"/>
      <c r="N119" s="22"/>
      <c r="O119" s="111" t="s">
        <v>113</v>
      </c>
      <c r="P119" s="111"/>
      <c r="Q119" s="111"/>
      <c r="R119" s="22"/>
      <c r="S119" s="151">
        <f>ROUND($Q$110*$Q$111,3)</f>
        <v>20</v>
      </c>
      <c r="T119" s="151"/>
      <c r="U119" s="151"/>
      <c r="V119" s="111" t="s">
        <v>107</v>
      </c>
      <c r="W119" s="111"/>
      <c r="X119" s="157" t="s">
        <v>17</v>
      </c>
      <c r="Y119" s="157"/>
      <c r="Z119" s="151">
        <f>$V$59</f>
        <v>44</v>
      </c>
      <c r="AA119" s="151"/>
      <c r="AB119" s="111" t="s">
        <v>25</v>
      </c>
      <c r="AC119" s="111"/>
      <c r="AD119" s="22"/>
      <c r="AE119" s="127">
        <f>ROUND($S$119*$Z$119,0)</f>
        <v>880</v>
      </c>
      <c r="AF119" s="127"/>
      <c r="AG119" s="127"/>
      <c r="AH119" s="128"/>
      <c r="AI119" s="111" t="s">
        <v>10</v>
      </c>
      <c r="AJ119" s="111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3"/>
      <c r="BG119" s="23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2"/>
      <c r="CK119" s="22"/>
      <c r="CL119" s="22"/>
      <c r="CM119" s="22"/>
      <c r="CN119" s="22"/>
      <c r="CO119" s="22"/>
      <c r="CP119" s="22"/>
      <c r="CQ119" s="22"/>
      <c r="CR119" s="22"/>
      <c r="CS119" s="22"/>
      <c r="CT119" s="22"/>
      <c r="CU119" s="22"/>
      <c r="CV119" s="22"/>
      <c r="CW119" s="22"/>
      <c r="CX119" s="22"/>
      <c r="CY119" s="22"/>
      <c r="CZ119" s="22"/>
      <c r="DA119" s="22"/>
      <c r="DB119" s="22"/>
      <c r="DC119" s="22"/>
      <c r="DD119" s="22"/>
      <c r="DE119" s="22"/>
      <c r="DF119" s="22"/>
      <c r="DG119" s="22"/>
      <c r="DH119" s="22"/>
      <c r="DI119" s="22"/>
      <c r="DJ119" s="22"/>
      <c r="DK119" s="22"/>
    </row>
    <row r="120" spans="1:115" ht="13.5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111"/>
      <c r="P120" s="111"/>
      <c r="Q120" s="111"/>
      <c r="R120" s="22"/>
      <c r="S120" s="111"/>
      <c r="T120" s="111"/>
      <c r="U120" s="111"/>
      <c r="V120" s="22"/>
      <c r="W120" s="22"/>
      <c r="X120" s="22"/>
      <c r="Y120" s="22"/>
      <c r="Z120" s="111"/>
      <c r="AA120" s="111"/>
      <c r="AB120" s="22"/>
      <c r="AC120" s="22"/>
      <c r="AD120" s="22"/>
      <c r="AE120" s="22"/>
      <c r="AF120" s="22"/>
      <c r="AG120" s="22"/>
      <c r="AH120" s="22"/>
      <c r="AI120" s="111"/>
      <c r="AJ120" s="111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3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  <c r="CJ120" s="22"/>
      <c r="CK120" s="22"/>
      <c r="CL120" s="22"/>
      <c r="CM120" s="22"/>
      <c r="CN120" s="22"/>
      <c r="CO120" s="22"/>
      <c r="CP120" s="22"/>
      <c r="CQ120" s="22"/>
      <c r="CR120" s="22"/>
      <c r="CS120" s="22"/>
      <c r="CT120" s="22"/>
      <c r="CU120" s="22"/>
      <c r="CV120" s="22"/>
      <c r="CW120" s="22"/>
      <c r="CX120" s="22"/>
      <c r="CY120" s="22"/>
      <c r="CZ120" s="22"/>
      <c r="DA120" s="22"/>
      <c r="DB120" s="22"/>
      <c r="DC120" s="22"/>
      <c r="DD120" s="22"/>
      <c r="DE120" s="22"/>
      <c r="DF120" s="22"/>
      <c r="DG120" s="22"/>
      <c r="DH120" s="22"/>
      <c r="DI120" s="22"/>
      <c r="DJ120" s="22"/>
      <c r="DK120" s="22"/>
    </row>
    <row r="121" spans="1:115" ht="13.5">
      <c r="A121" s="22"/>
      <c r="B121" s="22"/>
      <c r="C121" s="22"/>
      <c r="D121" s="22"/>
      <c r="E121" s="22"/>
      <c r="F121" s="22"/>
      <c r="G121" s="22"/>
      <c r="H121" s="111" t="s">
        <v>60</v>
      </c>
      <c r="I121" s="111"/>
      <c r="J121" s="111"/>
      <c r="K121" s="111"/>
      <c r="L121" s="111"/>
      <c r="M121" s="111"/>
      <c r="N121" s="22"/>
      <c r="O121" s="111" t="s">
        <v>113</v>
      </c>
      <c r="P121" s="111"/>
      <c r="Q121" s="111"/>
      <c r="R121" s="22"/>
      <c r="S121" s="151">
        <f>ROUND((($AI$110*$AP$110)+($AI$111*$AP$111)+($AI$112*$AP$112)+($AI$113*$AP$113)+($AI$114*$AP$114)+($AI$115*$AP$115)),0)</f>
        <v>72</v>
      </c>
      <c r="T121" s="151"/>
      <c r="U121" s="151"/>
      <c r="V121" s="111" t="s">
        <v>107</v>
      </c>
      <c r="W121" s="111"/>
      <c r="X121" s="157" t="s">
        <v>17</v>
      </c>
      <c r="Y121" s="157"/>
      <c r="Z121" s="151">
        <f>VLOOKUP($P$108,$BE$77:$BF$83,2,FALSE)</f>
        <v>27</v>
      </c>
      <c r="AA121" s="151"/>
      <c r="AB121" s="111" t="s">
        <v>25</v>
      </c>
      <c r="AC121" s="111"/>
      <c r="AD121" s="131">
        <f>ROUND($S$121*$Z$121,3)</f>
        <v>1944</v>
      </c>
      <c r="AE121" s="131"/>
      <c r="AF121" s="131"/>
      <c r="AG121" s="131"/>
      <c r="AH121" s="128"/>
      <c r="AI121" s="111" t="s">
        <v>10</v>
      </c>
      <c r="AJ121" s="111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3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  <c r="CC121" s="22"/>
      <c r="CD121" s="22"/>
      <c r="CE121" s="22"/>
      <c r="CF121" s="22"/>
      <c r="CG121" s="22"/>
      <c r="CH121" s="22"/>
      <c r="CI121" s="22"/>
      <c r="CJ121" s="22"/>
      <c r="CK121" s="22"/>
      <c r="CL121" s="22"/>
      <c r="CM121" s="22"/>
      <c r="CN121" s="22"/>
      <c r="CO121" s="22"/>
      <c r="CP121" s="22"/>
      <c r="CQ121" s="22"/>
      <c r="CR121" s="22"/>
      <c r="CS121" s="22"/>
      <c r="CT121" s="22"/>
      <c r="CU121" s="22"/>
      <c r="CV121" s="22"/>
      <c r="CW121" s="22"/>
      <c r="CX121" s="22"/>
      <c r="CY121" s="22"/>
      <c r="CZ121" s="22"/>
      <c r="DA121" s="22"/>
      <c r="DB121" s="22"/>
      <c r="DC121" s="22"/>
      <c r="DD121" s="22"/>
      <c r="DE121" s="22"/>
      <c r="DF121" s="22"/>
      <c r="DG121" s="22"/>
      <c r="DH121" s="22"/>
      <c r="DI121" s="22"/>
      <c r="DJ121" s="22"/>
      <c r="DK121" s="22"/>
    </row>
    <row r="122" spans="1:115" ht="13.5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111"/>
      <c r="T122" s="111"/>
      <c r="U122" s="111"/>
      <c r="V122" s="22"/>
      <c r="W122" s="22"/>
      <c r="X122" s="22"/>
      <c r="Y122" s="22"/>
      <c r="Z122" s="111"/>
      <c r="AA122" s="111"/>
      <c r="AB122" s="22"/>
      <c r="AC122" s="22"/>
      <c r="AD122" s="22"/>
      <c r="AE122" s="22"/>
      <c r="AF122" s="22"/>
      <c r="AG122" s="22"/>
      <c r="AH122" s="22"/>
      <c r="AI122" s="111"/>
      <c r="AJ122" s="111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3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  <c r="CC122" s="22"/>
      <c r="CD122" s="22"/>
      <c r="CE122" s="22"/>
      <c r="CF122" s="22"/>
      <c r="CG122" s="22"/>
      <c r="CH122" s="22"/>
      <c r="CI122" s="22"/>
      <c r="CJ122" s="22"/>
      <c r="CK122" s="22"/>
      <c r="CL122" s="22"/>
      <c r="CM122" s="22"/>
      <c r="CN122" s="22"/>
      <c r="CO122" s="22"/>
      <c r="CP122" s="22"/>
      <c r="CQ122" s="22"/>
      <c r="CR122" s="22"/>
      <c r="CS122" s="22"/>
      <c r="CT122" s="22"/>
      <c r="CU122" s="22"/>
      <c r="CV122" s="22"/>
      <c r="CW122" s="22"/>
      <c r="CX122" s="22"/>
      <c r="CY122" s="22"/>
      <c r="CZ122" s="22"/>
      <c r="DA122" s="22"/>
      <c r="DB122" s="22"/>
      <c r="DC122" s="22"/>
      <c r="DD122" s="22"/>
      <c r="DE122" s="22"/>
      <c r="DF122" s="22"/>
      <c r="DG122" s="22"/>
      <c r="DH122" s="22"/>
      <c r="DI122" s="22"/>
      <c r="DJ122" s="22"/>
      <c r="DK122" s="22"/>
    </row>
    <row r="123" spans="1:115" ht="13.5">
      <c r="A123" s="22"/>
      <c r="B123" s="22"/>
      <c r="C123" s="22"/>
      <c r="D123" s="22"/>
      <c r="E123" s="45"/>
      <c r="F123" s="45"/>
      <c r="G123" s="45"/>
      <c r="H123" s="119" t="s">
        <v>114</v>
      </c>
      <c r="I123" s="119"/>
      <c r="J123" s="119"/>
      <c r="K123" s="119"/>
      <c r="L123" s="119"/>
      <c r="M123" s="119"/>
      <c r="N123" s="45"/>
      <c r="O123" s="45"/>
      <c r="P123" s="45"/>
      <c r="Q123" s="45"/>
      <c r="R123" s="45"/>
      <c r="S123" s="207">
        <v>64</v>
      </c>
      <c r="T123" s="207"/>
      <c r="U123" s="207"/>
      <c r="V123" s="45" t="s">
        <v>115</v>
      </c>
      <c r="W123" s="45"/>
      <c r="X123" s="110" t="s">
        <v>17</v>
      </c>
      <c r="Y123" s="110"/>
      <c r="Z123" s="208">
        <v>7</v>
      </c>
      <c r="AA123" s="208"/>
      <c r="AB123" s="119" t="s">
        <v>25</v>
      </c>
      <c r="AC123" s="119"/>
      <c r="AD123" s="45"/>
      <c r="AE123" s="132">
        <f>ROUND($S$123*$Z$123,2)</f>
        <v>448</v>
      </c>
      <c r="AF123" s="132"/>
      <c r="AG123" s="132"/>
      <c r="AH123" s="133"/>
      <c r="AI123" s="119" t="s">
        <v>10</v>
      </c>
      <c r="AJ123" s="119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3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  <c r="CA123" s="22"/>
      <c r="CB123" s="22"/>
      <c r="CC123" s="22"/>
      <c r="CD123" s="22"/>
      <c r="CE123" s="22"/>
      <c r="CF123" s="22"/>
      <c r="CG123" s="22"/>
      <c r="CH123" s="22"/>
      <c r="CI123" s="22"/>
      <c r="CJ123" s="22"/>
      <c r="CK123" s="22"/>
      <c r="CL123" s="22"/>
      <c r="CM123" s="22"/>
      <c r="CN123" s="22"/>
      <c r="CO123" s="22"/>
      <c r="CP123" s="22"/>
      <c r="CQ123" s="22"/>
      <c r="CR123" s="22"/>
      <c r="CS123" s="22"/>
      <c r="CT123" s="22"/>
      <c r="CU123" s="22"/>
      <c r="CV123" s="22"/>
      <c r="CW123" s="22"/>
      <c r="CX123" s="22"/>
      <c r="CY123" s="22"/>
      <c r="CZ123" s="22"/>
      <c r="DA123" s="22"/>
      <c r="DB123" s="22"/>
      <c r="DC123" s="22"/>
      <c r="DD123" s="22"/>
      <c r="DE123" s="22"/>
      <c r="DF123" s="22"/>
      <c r="DG123" s="22"/>
      <c r="DH123" s="22"/>
      <c r="DI123" s="22"/>
      <c r="DJ123" s="22"/>
      <c r="DK123" s="22"/>
    </row>
    <row r="124" spans="1:115" ht="13.5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3"/>
      <c r="Z124" s="22"/>
      <c r="AA124" s="22"/>
      <c r="AB124" s="211" t="s">
        <v>25</v>
      </c>
      <c r="AC124" s="211"/>
      <c r="AD124" s="213">
        <f>ROUND($AE$119+$AD$121+$AE$123,0)</f>
        <v>3272</v>
      </c>
      <c r="AE124" s="214"/>
      <c r="AF124" s="214"/>
      <c r="AG124" s="214"/>
      <c r="AH124" s="214"/>
      <c r="AI124" s="211" t="s">
        <v>10</v>
      </c>
      <c r="AJ124" s="211"/>
      <c r="AK124" s="50"/>
      <c r="AL124" s="50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3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  <c r="BS124" s="22"/>
      <c r="BT124" s="22"/>
      <c r="BU124" s="22"/>
      <c r="BV124" s="22"/>
      <c r="BW124" s="22"/>
      <c r="BX124" s="22"/>
      <c r="BY124" s="22"/>
      <c r="BZ124" s="22"/>
      <c r="CA124" s="22"/>
      <c r="CB124" s="22"/>
      <c r="CC124" s="22"/>
      <c r="CD124" s="22"/>
      <c r="CE124" s="22"/>
      <c r="CF124" s="22"/>
      <c r="CG124" s="22"/>
      <c r="CH124" s="22"/>
      <c r="CI124" s="22"/>
      <c r="CJ124" s="22"/>
      <c r="CK124" s="22"/>
      <c r="CL124" s="22"/>
      <c r="CM124" s="22"/>
      <c r="CN124" s="22"/>
      <c r="CO124" s="22"/>
      <c r="CP124" s="22"/>
      <c r="CQ124" s="22"/>
      <c r="CR124" s="22"/>
      <c r="CS124" s="22"/>
      <c r="CT124" s="22"/>
      <c r="CU124" s="22"/>
      <c r="CV124" s="22"/>
      <c r="CW124" s="22"/>
      <c r="CX124" s="22"/>
      <c r="CY124" s="22"/>
      <c r="CZ124" s="22"/>
      <c r="DA124" s="22"/>
      <c r="DB124" s="22"/>
      <c r="DC124" s="22"/>
      <c r="DD124" s="22"/>
      <c r="DE124" s="22"/>
      <c r="DF124" s="22"/>
      <c r="DG124" s="22"/>
      <c r="DH124" s="22"/>
      <c r="DI124" s="22"/>
      <c r="DJ124" s="22"/>
      <c r="DK124" s="22"/>
    </row>
    <row r="125" spans="1:115" ht="13.5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3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  <c r="BT125" s="22"/>
      <c r="BU125" s="22"/>
      <c r="BV125" s="22"/>
      <c r="BW125" s="22"/>
      <c r="BX125" s="22"/>
      <c r="BY125" s="22"/>
      <c r="BZ125" s="22"/>
      <c r="CA125" s="22"/>
      <c r="CB125" s="22"/>
      <c r="CC125" s="22"/>
      <c r="CD125" s="22"/>
      <c r="CE125" s="22"/>
      <c r="CF125" s="22"/>
      <c r="CG125" s="22"/>
      <c r="CH125" s="22"/>
      <c r="CI125" s="22"/>
      <c r="CJ125" s="22"/>
      <c r="CK125" s="22"/>
      <c r="CL125" s="22"/>
      <c r="CM125" s="22"/>
      <c r="CN125" s="22"/>
      <c r="CO125" s="22"/>
      <c r="CP125" s="22"/>
      <c r="CQ125" s="22"/>
      <c r="CR125" s="22"/>
      <c r="CS125" s="22"/>
      <c r="CT125" s="22"/>
      <c r="CU125" s="22"/>
      <c r="CV125" s="22"/>
      <c r="CW125" s="22"/>
      <c r="CX125" s="22"/>
      <c r="CY125" s="22"/>
      <c r="CZ125" s="22"/>
      <c r="DA125" s="22"/>
      <c r="DB125" s="22"/>
      <c r="DC125" s="22"/>
      <c r="DD125" s="22"/>
      <c r="DE125" s="22"/>
      <c r="DF125" s="22"/>
      <c r="DG125" s="22"/>
      <c r="DH125" s="22"/>
      <c r="DI125" s="22"/>
      <c r="DJ125" s="22"/>
      <c r="DK125" s="22"/>
    </row>
    <row r="126" spans="1:115" ht="13.5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3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  <c r="BS126" s="22"/>
      <c r="BT126" s="22"/>
      <c r="BU126" s="22"/>
      <c r="BV126" s="22"/>
      <c r="BW126" s="22"/>
      <c r="BX126" s="22"/>
      <c r="BY126" s="22"/>
      <c r="BZ126" s="22"/>
      <c r="CA126" s="22"/>
      <c r="CB126" s="22"/>
      <c r="CC126" s="22"/>
      <c r="CD126" s="22"/>
      <c r="CE126" s="22"/>
      <c r="CF126" s="22"/>
      <c r="CG126" s="22"/>
      <c r="CH126" s="22"/>
      <c r="CI126" s="22"/>
      <c r="CJ126" s="22"/>
      <c r="CK126" s="22"/>
      <c r="CL126" s="22"/>
      <c r="CM126" s="22"/>
      <c r="CN126" s="22"/>
      <c r="CO126" s="22"/>
      <c r="CP126" s="22"/>
      <c r="CQ126" s="22"/>
      <c r="CR126" s="22"/>
      <c r="CS126" s="22"/>
      <c r="CT126" s="22"/>
      <c r="CU126" s="22"/>
      <c r="CV126" s="22"/>
      <c r="CW126" s="22"/>
      <c r="CX126" s="22"/>
      <c r="CY126" s="22"/>
      <c r="CZ126" s="22"/>
      <c r="DA126" s="22"/>
      <c r="DB126" s="22"/>
      <c r="DC126" s="22"/>
      <c r="DD126" s="22"/>
      <c r="DE126" s="22"/>
      <c r="DF126" s="22"/>
      <c r="DG126" s="22"/>
      <c r="DH126" s="22"/>
      <c r="DI126" s="22"/>
      <c r="DJ126" s="22"/>
      <c r="DK126" s="22"/>
    </row>
    <row r="127" spans="1:115" ht="13.5">
      <c r="A127" s="22"/>
      <c r="B127" s="22"/>
      <c r="C127" s="22"/>
      <c r="D127" s="22"/>
      <c r="E127" s="22" t="s">
        <v>2</v>
      </c>
      <c r="F127" s="22"/>
      <c r="G127" s="22"/>
      <c r="H127" s="22"/>
      <c r="I127" s="22"/>
      <c r="J127" s="22" t="s">
        <v>119</v>
      </c>
      <c r="K127" s="22"/>
      <c r="L127" s="22"/>
      <c r="M127" s="22"/>
      <c r="N127" s="22"/>
      <c r="O127" s="22"/>
      <c r="P127" s="22"/>
      <c r="Q127" s="152">
        <f>+$V$99</f>
        <v>1050</v>
      </c>
      <c r="R127" s="152"/>
      <c r="S127" s="152"/>
      <c r="T127" s="152"/>
      <c r="U127" s="22"/>
      <c r="V127" s="157" t="s">
        <v>17</v>
      </c>
      <c r="W127" s="157"/>
      <c r="X127" s="111">
        <v>1.5</v>
      </c>
      <c r="Y127" s="111"/>
      <c r="Z127" s="111"/>
      <c r="AA127" s="111"/>
      <c r="AB127" s="111" t="s">
        <v>25</v>
      </c>
      <c r="AC127" s="111"/>
      <c r="AD127" s="212">
        <f>ROUND($Q$127*$X$127,0)</f>
        <v>1575</v>
      </c>
      <c r="AE127" s="212"/>
      <c r="AF127" s="212"/>
      <c r="AG127" s="212"/>
      <c r="AH127" s="212"/>
      <c r="AI127" s="111" t="s">
        <v>10</v>
      </c>
      <c r="AJ127" s="111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3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2"/>
      <c r="BW127" s="22"/>
      <c r="BX127" s="22"/>
      <c r="BY127" s="22"/>
      <c r="BZ127" s="22"/>
      <c r="CA127" s="22"/>
      <c r="CB127" s="22"/>
      <c r="CC127" s="22"/>
      <c r="CD127" s="22"/>
      <c r="CE127" s="22"/>
      <c r="CF127" s="22"/>
      <c r="CG127" s="22"/>
      <c r="CH127" s="22"/>
      <c r="CI127" s="22"/>
      <c r="CJ127" s="22"/>
      <c r="CK127" s="22"/>
      <c r="CL127" s="22"/>
      <c r="CM127" s="22"/>
      <c r="CN127" s="22"/>
      <c r="CO127" s="22"/>
      <c r="CP127" s="22"/>
      <c r="CQ127" s="22"/>
      <c r="CR127" s="22"/>
      <c r="CS127" s="22"/>
      <c r="CT127" s="22"/>
      <c r="CU127" s="22"/>
      <c r="CV127" s="22"/>
      <c r="CW127" s="22"/>
      <c r="CX127" s="22"/>
      <c r="CY127" s="22"/>
      <c r="CZ127" s="22"/>
      <c r="DA127" s="22"/>
      <c r="DB127" s="22"/>
      <c r="DC127" s="22"/>
      <c r="DD127" s="22"/>
      <c r="DE127" s="22"/>
      <c r="DF127" s="22"/>
      <c r="DG127" s="22"/>
      <c r="DH127" s="22"/>
      <c r="DI127" s="22"/>
      <c r="DJ127" s="22"/>
      <c r="DK127" s="22"/>
    </row>
    <row r="128" spans="1:115" ht="13.5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3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  <c r="BW128" s="22"/>
      <c r="BX128" s="22"/>
      <c r="BY128" s="22"/>
      <c r="BZ128" s="22"/>
      <c r="CA128" s="22"/>
      <c r="CB128" s="22"/>
      <c r="CC128" s="22"/>
      <c r="CD128" s="22"/>
      <c r="CE128" s="22"/>
      <c r="CF128" s="22"/>
      <c r="CG128" s="22"/>
      <c r="CH128" s="22"/>
      <c r="CI128" s="22"/>
      <c r="CJ128" s="22"/>
      <c r="CK128" s="22"/>
      <c r="CL128" s="22"/>
      <c r="CM128" s="22"/>
      <c r="CN128" s="22"/>
      <c r="CO128" s="22"/>
      <c r="CP128" s="22"/>
      <c r="CQ128" s="22"/>
      <c r="CR128" s="22"/>
      <c r="CS128" s="22"/>
      <c r="CT128" s="22"/>
      <c r="CU128" s="22"/>
      <c r="CV128" s="22"/>
      <c r="CW128" s="22"/>
      <c r="CX128" s="22"/>
      <c r="CY128" s="22"/>
      <c r="CZ128" s="22"/>
      <c r="DA128" s="22"/>
      <c r="DB128" s="22"/>
      <c r="DC128" s="22"/>
      <c r="DD128" s="22"/>
      <c r="DE128" s="22"/>
      <c r="DF128" s="22"/>
      <c r="DG128" s="22"/>
      <c r="DH128" s="22"/>
      <c r="DI128" s="22"/>
      <c r="DJ128" s="22"/>
      <c r="DK128" s="22"/>
    </row>
    <row r="129" spans="1:115" ht="13.5">
      <c r="A129" s="22"/>
      <c r="B129" s="22"/>
      <c r="C129" s="22"/>
      <c r="D129" s="22"/>
      <c r="E129" s="151">
        <f>$AJ$129/1000</f>
        <v>0.35</v>
      </c>
      <c r="F129" s="151"/>
      <c r="G129" s="151"/>
      <c r="H129" s="151"/>
      <c r="I129" s="22" t="s">
        <v>165</v>
      </c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134">
        <f>ROUND($AH$131+$AM$131/2,0)</f>
        <v>350</v>
      </c>
      <c r="AK129" s="134"/>
      <c r="AL129" s="134"/>
      <c r="AM129" s="134"/>
      <c r="AN129" s="134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3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  <c r="BS129" s="22"/>
      <c r="BT129" s="22"/>
      <c r="BU129" s="22"/>
      <c r="BV129" s="22"/>
      <c r="BW129" s="22"/>
      <c r="BX129" s="22"/>
      <c r="BY129" s="22"/>
      <c r="BZ129" s="22"/>
      <c r="CA129" s="22"/>
      <c r="CB129" s="22"/>
      <c r="CC129" s="22"/>
      <c r="CD129" s="22"/>
      <c r="CE129" s="22"/>
      <c r="CF129" s="22"/>
      <c r="CG129" s="22"/>
      <c r="CH129" s="22"/>
      <c r="CI129" s="22"/>
      <c r="CJ129" s="22"/>
      <c r="CK129" s="22"/>
      <c r="CL129" s="22"/>
      <c r="CM129" s="22"/>
      <c r="CN129" s="22"/>
      <c r="CO129" s="22"/>
      <c r="CP129" s="22"/>
      <c r="CQ129" s="22"/>
      <c r="CR129" s="22"/>
      <c r="CS129" s="22"/>
      <c r="CT129" s="22"/>
      <c r="CU129" s="22"/>
      <c r="CV129" s="22"/>
      <c r="CW129" s="22"/>
      <c r="CX129" s="22"/>
      <c r="CY129" s="22"/>
      <c r="CZ129" s="22"/>
      <c r="DA129" s="22"/>
      <c r="DB129" s="22"/>
      <c r="DC129" s="22"/>
      <c r="DD129" s="22"/>
      <c r="DE129" s="22"/>
      <c r="DF129" s="22"/>
      <c r="DG129" s="22"/>
      <c r="DH129" s="22"/>
      <c r="DI129" s="22"/>
      <c r="DJ129" s="22"/>
      <c r="DK129" s="22"/>
    </row>
    <row r="130" spans="1:115" ht="13.5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3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  <c r="BS130" s="22"/>
      <c r="BT130" s="22"/>
      <c r="BU130" s="22"/>
      <c r="BV130" s="22"/>
      <c r="BW130" s="22"/>
      <c r="BX130" s="22"/>
      <c r="BY130" s="22"/>
      <c r="BZ130" s="22"/>
      <c r="CA130" s="22"/>
      <c r="CB130" s="22"/>
      <c r="CC130" s="22"/>
      <c r="CD130" s="22"/>
      <c r="CE130" s="22"/>
      <c r="CF130" s="22"/>
      <c r="CG130" s="22"/>
      <c r="CH130" s="22"/>
      <c r="CI130" s="22"/>
      <c r="CJ130" s="22"/>
      <c r="CK130" s="22"/>
      <c r="CL130" s="22"/>
      <c r="CM130" s="22"/>
      <c r="CN130" s="22"/>
      <c r="CO130" s="22"/>
      <c r="CP130" s="22"/>
      <c r="CQ130" s="22"/>
      <c r="CR130" s="22"/>
      <c r="CS130" s="22"/>
      <c r="CT130" s="22"/>
      <c r="CU130" s="22"/>
      <c r="CV130" s="22"/>
      <c r="CW130" s="22"/>
      <c r="CX130" s="22"/>
      <c r="CY130" s="22"/>
      <c r="CZ130" s="22"/>
      <c r="DA130" s="22"/>
      <c r="DB130" s="22"/>
      <c r="DC130" s="22"/>
      <c r="DD130" s="22"/>
      <c r="DE130" s="22"/>
      <c r="DF130" s="22"/>
      <c r="DG130" s="22"/>
      <c r="DH130" s="22"/>
      <c r="DI130" s="22"/>
      <c r="DJ130" s="22"/>
      <c r="DK130" s="22"/>
    </row>
    <row r="131" spans="1:115" ht="13.5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126">
        <v>50</v>
      </c>
      <c r="AI131" s="126"/>
      <c r="AJ131" s="126"/>
      <c r="AK131" s="126"/>
      <c r="AL131" s="126"/>
      <c r="AM131" s="129">
        <f>$AQ$21</f>
        <v>600</v>
      </c>
      <c r="AN131" s="129"/>
      <c r="AO131" s="129"/>
      <c r="AP131" s="129"/>
      <c r="AQ131" s="129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3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2"/>
      <c r="BX131" s="22"/>
      <c r="BY131" s="22"/>
      <c r="BZ131" s="22"/>
      <c r="CA131" s="22"/>
      <c r="CB131" s="22"/>
      <c r="CC131" s="22"/>
      <c r="CD131" s="22"/>
      <c r="CE131" s="22"/>
      <c r="CF131" s="22"/>
      <c r="CG131" s="22"/>
      <c r="CH131" s="22"/>
      <c r="CI131" s="22"/>
      <c r="CJ131" s="22"/>
      <c r="CK131" s="22"/>
      <c r="CL131" s="22"/>
      <c r="CM131" s="22"/>
      <c r="CN131" s="22"/>
      <c r="CO131" s="22"/>
      <c r="CP131" s="22"/>
      <c r="CQ131" s="22"/>
      <c r="CR131" s="22"/>
      <c r="CS131" s="22"/>
      <c r="CT131" s="22"/>
      <c r="CU131" s="22"/>
      <c r="CV131" s="22"/>
      <c r="CW131" s="22"/>
      <c r="CX131" s="22"/>
      <c r="CY131" s="22"/>
      <c r="CZ131" s="22"/>
      <c r="DA131" s="22"/>
      <c r="DB131" s="22"/>
      <c r="DC131" s="22"/>
      <c r="DD131" s="22"/>
      <c r="DE131" s="22"/>
      <c r="DF131" s="22"/>
      <c r="DG131" s="22"/>
      <c r="DH131" s="22"/>
      <c r="DI131" s="22"/>
      <c r="DJ131" s="22"/>
      <c r="DK131" s="22"/>
    </row>
    <row r="132" spans="1:115" ht="13.5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3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  <c r="BS132" s="22"/>
      <c r="BT132" s="22"/>
      <c r="BU132" s="22"/>
      <c r="BV132" s="22"/>
      <c r="BW132" s="22"/>
      <c r="BX132" s="22"/>
      <c r="BY132" s="22"/>
      <c r="BZ132" s="22"/>
      <c r="CA132" s="22"/>
      <c r="CB132" s="22"/>
      <c r="CC132" s="22"/>
      <c r="CD132" s="22"/>
      <c r="CE132" s="22"/>
      <c r="CF132" s="22"/>
      <c r="CG132" s="22"/>
      <c r="CH132" s="22"/>
      <c r="CI132" s="22"/>
      <c r="CJ132" s="22"/>
      <c r="CK132" s="22"/>
      <c r="CL132" s="22"/>
      <c r="CM132" s="22"/>
      <c r="CN132" s="22"/>
      <c r="CO132" s="22"/>
      <c r="CP132" s="22"/>
      <c r="CQ132" s="22"/>
      <c r="CR132" s="22"/>
      <c r="CS132" s="22"/>
      <c r="CT132" s="22"/>
      <c r="CU132" s="22"/>
      <c r="CV132" s="22"/>
      <c r="CW132" s="22"/>
      <c r="CX132" s="22"/>
      <c r="CY132" s="22"/>
      <c r="CZ132" s="22"/>
      <c r="DA132" s="22"/>
      <c r="DB132" s="22"/>
      <c r="DC132" s="22"/>
      <c r="DD132" s="22"/>
      <c r="DE132" s="22"/>
      <c r="DF132" s="22"/>
      <c r="DG132" s="22"/>
      <c r="DH132" s="22"/>
      <c r="DI132" s="22"/>
      <c r="DJ132" s="22"/>
      <c r="DK132" s="22"/>
    </row>
    <row r="133" spans="1:115" ht="13.5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  <c r="BS133" s="22"/>
      <c r="BT133" s="22"/>
      <c r="BU133" s="22"/>
      <c r="BV133" s="22"/>
      <c r="BW133" s="22"/>
      <c r="BX133" s="22"/>
      <c r="BY133" s="22"/>
      <c r="BZ133" s="22"/>
      <c r="CA133" s="22"/>
      <c r="CB133" s="22"/>
      <c r="CC133" s="22"/>
      <c r="CD133" s="22"/>
      <c r="CE133" s="22"/>
      <c r="CF133" s="22"/>
      <c r="CG133" s="22"/>
      <c r="CH133" s="22"/>
      <c r="CI133" s="22"/>
      <c r="CJ133" s="22"/>
      <c r="CK133" s="22"/>
      <c r="CL133" s="22"/>
      <c r="CM133" s="22"/>
      <c r="CN133" s="22"/>
      <c r="CO133" s="22"/>
      <c r="CP133" s="22"/>
      <c r="CQ133" s="22"/>
      <c r="CR133" s="22"/>
      <c r="CS133" s="22"/>
      <c r="CT133" s="22"/>
      <c r="CU133" s="22"/>
      <c r="CV133" s="22"/>
      <c r="CW133" s="22"/>
      <c r="CX133" s="22"/>
      <c r="CY133" s="22"/>
      <c r="CZ133" s="22"/>
      <c r="DA133" s="22"/>
      <c r="DB133" s="22"/>
      <c r="DC133" s="22"/>
      <c r="DD133" s="22"/>
      <c r="DE133" s="22"/>
      <c r="DF133" s="22"/>
      <c r="DG133" s="22"/>
      <c r="DH133" s="22"/>
      <c r="DI133" s="22"/>
      <c r="DJ133" s="22"/>
      <c r="DK133" s="22"/>
    </row>
    <row r="134" spans="1:115" ht="13.5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  <c r="BS134" s="22"/>
      <c r="BT134" s="22"/>
      <c r="BU134" s="22"/>
      <c r="BV134" s="22"/>
      <c r="BW134" s="22"/>
      <c r="BX134" s="22"/>
      <c r="BY134" s="22"/>
      <c r="BZ134" s="22"/>
      <c r="CA134" s="22"/>
      <c r="CB134" s="22"/>
      <c r="CC134" s="22"/>
      <c r="CD134" s="22"/>
      <c r="CE134" s="22"/>
      <c r="CF134" s="22"/>
      <c r="CG134" s="22"/>
      <c r="CH134" s="22"/>
      <c r="CI134" s="22"/>
      <c r="CJ134" s="22"/>
      <c r="CK134" s="22"/>
      <c r="CL134" s="22"/>
      <c r="CM134" s="22"/>
      <c r="CN134" s="22"/>
      <c r="CO134" s="22"/>
      <c r="CP134" s="22"/>
      <c r="CQ134" s="22"/>
      <c r="CR134" s="22"/>
      <c r="CS134" s="22"/>
      <c r="CT134" s="22"/>
      <c r="CU134" s="22"/>
      <c r="CV134" s="22"/>
      <c r="CW134" s="22"/>
      <c r="CX134" s="22"/>
      <c r="CY134" s="22"/>
      <c r="CZ134" s="22"/>
      <c r="DA134" s="22"/>
      <c r="DB134" s="22"/>
      <c r="DC134" s="22"/>
      <c r="DD134" s="22"/>
      <c r="DE134" s="22"/>
      <c r="DF134" s="22"/>
      <c r="DG134" s="22"/>
      <c r="DH134" s="22"/>
      <c r="DI134" s="22"/>
      <c r="DJ134" s="22"/>
      <c r="DK134" s="22"/>
    </row>
    <row r="135" spans="1:115" ht="13.5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  <c r="BS135" s="22"/>
      <c r="BT135" s="22"/>
      <c r="BU135" s="22"/>
      <c r="BV135" s="22"/>
      <c r="BW135" s="22"/>
      <c r="BX135" s="22"/>
      <c r="BY135" s="22"/>
      <c r="BZ135" s="22"/>
      <c r="CA135" s="22"/>
      <c r="CB135" s="22"/>
      <c r="CC135" s="22"/>
      <c r="CD135" s="22"/>
      <c r="CE135" s="22"/>
      <c r="CF135" s="22"/>
      <c r="CG135" s="22"/>
      <c r="CH135" s="22"/>
      <c r="CI135" s="22"/>
      <c r="CJ135" s="22"/>
      <c r="CK135" s="22"/>
      <c r="CL135" s="22"/>
      <c r="CM135" s="22"/>
      <c r="CN135" s="22"/>
      <c r="CO135" s="22"/>
      <c r="CP135" s="22"/>
      <c r="CQ135" s="22"/>
      <c r="CR135" s="22"/>
      <c r="CS135" s="22"/>
      <c r="CT135" s="22"/>
      <c r="CU135" s="22"/>
      <c r="CV135" s="22"/>
      <c r="CW135" s="22"/>
      <c r="CX135" s="22"/>
      <c r="CY135" s="22"/>
      <c r="CZ135" s="22"/>
      <c r="DA135" s="22"/>
      <c r="DB135" s="22"/>
      <c r="DC135" s="22"/>
      <c r="DD135" s="22"/>
      <c r="DE135" s="22"/>
      <c r="DF135" s="22"/>
      <c r="DG135" s="22"/>
      <c r="DH135" s="22"/>
      <c r="DI135" s="22"/>
      <c r="DJ135" s="22"/>
      <c r="DK135" s="22"/>
    </row>
    <row r="136" spans="1:115" ht="13.5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  <c r="BS136" s="22"/>
      <c r="BT136" s="22"/>
      <c r="BU136" s="22"/>
      <c r="BV136" s="22"/>
      <c r="BW136" s="22"/>
      <c r="BX136" s="22"/>
      <c r="BY136" s="22"/>
      <c r="BZ136" s="22"/>
      <c r="CA136" s="22"/>
      <c r="CB136" s="22"/>
      <c r="CC136" s="22"/>
      <c r="CD136" s="22"/>
      <c r="CE136" s="22"/>
      <c r="CF136" s="22"/>
      <c r="CG136" s="22"/>
      <c r="CH136" s="22"/>
      <c r="CI136" s="22"/>
      <c r="CJ136" s="22"/>
      <c r="CK136" s="22"/>
      <c r="CL136" s="22"/>
      <c r="CM136" s="22"/>
      <c r="CN136" s="22"/>
      <c r="CO136" s="22"/>
      <c r="CP136" s="22"/>
      <c r="CQ136" s="22"/>
      <c r="CR136" s="22"/>
      <c r="CS136" s="22"/>
      <c r="CT136" s="22"/>
      <c r="CU136" s="22"/>
      <c r="CV136" s="22"/>
      <c r="CW136" s="22"/>
      <c r="CX136" s="22"/>
      <c r="CY136" s="22"/>
      <c r="CZ136" s="22"/>
      <c r="DA136" s="22"/>
      <c r="DB136" s="22"/>
      <c r="DC136" s="22"/>
      <c r="DD136" s="22"/>
      <c r="DE136" s="22"/>
      <c r="DF136" s="22"/>
      <c r="DG136" s="22"/>
      <c r="DH136" s="22"/>
      <c r="DI136" s="22"/>
      <c r="DJ136" s="22"/>
      <c r="DK136" s="22"/>
    </row>
    <row r="137" spans="1:115" ht="13.5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  <c r="BS137" s="22"/>
      <c r="BT137" s="22"/>
      <c r="BU137" s="22"/>
      <c r="BV137" s="22"/>
      <c r="BW137" s="22"/>
      <c r="BX137" s="22"/>
      <c r="BY137" s="22"/>
      <c r="BZ137" s="22"/>
      <c r="CA137" s="22"/>
      <c r="CB137" s="22"/>
      <c r="CC137" s="22"/>
      <c r="CD137" s="22"/>
      <c r="CE137" s="22"/>
      <c r="CF137" s="22"/>
      <c r="CG137" s="22"/>
      <c r="CH137" s="22"/>
      <c r="CI137" s="22"/>
      <c r="CJ137" s="22"/>
      <c r="CK137" s="22"/>
      <c r="CL137" s="22"/>
      <c r="CM137" s="22"/>
      <c r="CN137" s="22"/>
      <c r="CO137" s="22"/>
      <c r="CP137" s="22"/>
      <c r="CQ137" s="22"/>
      <c r="CR137" s="22"/>
      <c r="CS137" s="22"/>
      <c r="CT137" s="22"/>
      <c r="CU137" s="22"/>
      <c r="CV137" s="22"/>
      <c r="CW137" s="22"/>
      <c r="CX137" s="22"/>
      <c r="CY137" s="22"/>
      <c r="CZ137" s="22"/>
      <c r="DA137" s="22"/>
      <c r="DB137" s="22"/>
      <c r="DC137" s="22"/>
      <c r="DD137" s="22"/>
      <c r="DE137" s="22"/>
      <c r="DF137" s="22"/>
      <c r="DG137" s="22"/>
      <c r="DH137" s="22"/>
      <c r="DI137" s="22"/>
      <c r="DJ137" s="22"/>
      <c r="DK137" s="22"/>
    </row>
    <row r="138" spans="1:115" ht="13.5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  <c r="BR138" s="22"/>
      <c r="BS138" s="22"/>
      <c r="BT138" s="22"/>
      <c r="BU138" s="22"/>
      <c r="BV138" s="22"/>
      <c r="BW138" s="22"/>
      <c r="BX138" s="22"/>
      <c r="BY138" s="22"/>
      <c r="BZ138" s="22"/>
      <c r="CA138" s="22"/>
      <c r="CB138" s="22"/>
      <c r="CC138" s="22"/>
      <c r="CD138" s="22"/>
      <c r="CE138" s="22"/>
      <c r="CF138" s="22"/>
      <c r="CG138" s="22"/>
      <c r="CH138" s="22"/>
      <c r="CI138" s="22"/>
      <c r="CJ138" s="22"/>
      <c r="CK138" s="22"/>
      <c r="CL138" s="22"/>
      <c r="CM138" s="22"/>
      <c r="CN138" s="22"/>
      <c r="CO138" s="22"/>
      <c r="CP138" s="22"/>
      <c r="CQ138" s="22"/>
      <c r="CR138" s="22"/>
      <c r="CS138" s="22"/>
      <c r="CT138" s="22"/>
      <c r="CU138" s="22"/>
      <c r="CV138" s="22"/>
      <c r="CW138" s="22"/>
      <c r="CX138" s="22"/>
      <c r="CY138" s="22"/>
      <c r="CZ138" s="22"/>
      <c r="DA138" s="22"/>
      <c r="DB138" s="22"/>
      <c r="DC138" s="22"/>
      <c r="DD138" s="22"/>
      <c r="DE138" s="22"/>
      <c r="DF138" s="22"/>
      <c r="DG138" s="22"/>
      <c r="DH138" s="22"/>
      <c r="DI138" s="22"/>
      <c r="DJ138" s="22"/>
      <c r="DK138" s="22"/>
    </row>
    <row r="139" spans="1:115" ht="13.5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  <c r="BS139" s="22"/>
      <c r="BT139" s="22"/>
      <c r="BU139" s="22"/>
      <c r="BV139" s="22"/>
      <c r="BW139" s="22"/>
      <c r="BX139" s="22"/>
      <c r="BY139" s="22"/>
      <c r="BZ139" s="22"/>
      <c r="CA139" s="22"/>
      <c r="CB139" s="22"/>
      <c r="CC139" s="22"/>
      <c r="CD139" s="22"/>
      <c r="CE139" s="22"/>
      <c r="CF139" s="22"/>
      <c r="CG139" s="22"/>
      <c r="CH139" s="22"/>
      <c r="CI139" s="22"/>
      <c r="CJ139" s="22"/>
      <c r="CK139" s="22"/>
      <c r="CL139" s="22"/>
      <c r="CM139" s="22"/>
      <c r="CN139" s="22"/>
      <c r="CO139" s="22"/>
      <c r="CP139" s="22"/>
      <c r="CQ139" s="22"/>
      <c r="CR139" s="22"/>
      <c r="CS139" s="22"/>
      <c r="CT139" s="22"/>
      <c r="CU139" s="22"/>
      <c r="CV139" s="22"/>
      <c r="CW139" s="22"/>
      <c r="CX139" s="22"/>
      <c r="CY139" s="22"/>
      <c r="CZ139" s="22"/>
      <c r="DA139" s="22"/>
      <c r="DB139" s="22"/>
      <c r="DC139" s="22"/>
      <c r="DD139" s="22"/>
      <c r="DE139" s="22"/>
      <c r="DF139" s="22"/>
      <c r="DG139" s="22"/>
      <c r="DH139" s="22"/>
      <c r="DI139" s="22"/>
      <c r="DJ139" s="22"/>
      <c r="DK139" s="22"/>
    </row>
    <row r="140" spans="1:115" ht="13.5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157" t="s">
        <v>121</v>
      </c>
      <c r="AP140" s="157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  <c r="BS140" s="22"/>
      <c r="BT140" s="22"/>
      <c r="BU140" s="22"/>
      <c r="BV140" s="22"/>
      <c r="BW140" s="22"/>
      <c r="BX140" s="22"/>
      <c r="BY140" s="22"/>
      <c r="BZ140" s="22"/>
      <c r="CA140" s="22"/>
      <c r="CB140" s="22"/>
      <c r="CC140" s="22"/>
      <c r="CD140" s="22"/>
      <c r="CE140" s="22"/>
      <c r="CF140" s="22"/>
      <c r="CG140" s="22"/>
      <c r="CH140" s="22"/>
      <c r="CI140" s="22"/>
      <c r="CJ140" s="22"/>
      <c r="CK140" s="22"/>
      <c r="CL140" s="22"/>
      <c r="CM140" s="22"/>
      <c r="CN140" s="22"/>
      <c r="CO140" s="22"/>
      <c r="CP140" s="22"/>
      <c r="CQ140" s="22"/>
      <c r="CR140" s="22"/>
      <c r="CS140" s="22"/>
      <c r="CT140" s="22"/>
      <c r="CU140" s="22"/>
      <c r="CV140" s="22"/>
      <c r="CW140" s="22"/>
      <c r="CX140" s="22"/>
      <c r="CY140" s="22"/>
      <c r="CZ140" s="22"/>
      <c r="DA140" s="22"/>
      <c r="DB140" s="22"/>
      <c r="DC140" s="22"/>
      <c r="DD140" s="22"/>
      <c r="DE140" s="22"/>
      <c r="DF140" s="22"/>
      <c r="DG140" s="22"/>
      <c r="DH140" s="22"/>
      <c r="DI140" s="22"/>
      <c r="DJ140" s="22"/>
      <c r="DK140" s="22"/>
    </row>
    <row r="141" spans="1:115" ht="13.5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22"/>
      <c r="BR141" s="22"/>
      <c r="BS141" s="22"/>
      <c r="BT141" s="22"/>
      <c r="BU141" s="22"/>
      <c r="BV141" s="22"/>
      <c r="BW141" s="22"/>
      <c r="BX141" s="22"/>
      <c r="BY141" s="22"/>
      <c r="BZ141" s="22"/>
      <c r="CA141" s="22"/>
      <c r="CB141" s="22"/>
      <c r="CC141" s="22"/>
      <c r="CD141" s="22"/>
      <c r="CE141" s="22"/>
      <c r="CF141" s="22"/>
      <c r="CG141" s="22"/>
      <c r="CH141" s="22"/>
      <c r="CI141" s="22"/>
      <c r="CJ141" s="22"/>
      <c r="CK141" s="22"/>
      <c r="CL141" s="22"/>
      <c r="CM141" s="22"/>
      <c r="CN141" s="22"/>
      <c r="CO141" s="22"/>
      <c r="CP141" s="22"/>
      <c r="CQ141" s="22"/>
      <c r="CR141" s="22"/>
      <c r="CS141" s="22"/>
      <c r="CT141" s="22"/>
      <c r="CU141" s="22"/>
      <c r="CV141" s="22"/>
      <c r="CW141" s="22"/>
      <c r="CX141" s="22"/>
      <c r="CY141" s="22"/>
      <c r="CZ141" s="22"/>
      <c r="DA141" s="22"/>
      <c r="DB141" s="22"/>
      <c r="DC141" s="22"/>
      <c r="DD141" s="22"/>
      <c r="DE141" s="22"/>
      <c r="DF141" s="22"/>
      <c r="DG141" s="22"/>
      <c r="DH141" s="22"/>
      <c r="DI141" s="22"/>
      <c r="DJ141" s="22"/>
      <c r="DK141" s="22"/>
    </row>
    <row r="142" spans="1:115" ht="13.5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22"/>
      <c r="BR142" s="22"/>
      <c r="BS142" s="22"/>
      <c r="BT142" s="22"/>
      <c r="BU142" s="22"/>
      <c r="BV142" s="22"/>
      <c r="BW142" s="22"/>
      <c r="BX142" s="22"/>
      <c r="BY142" s="22"/>
      <c r="BZ142" s="22"/>
      <c r="CA142" s="22"/>
      <c r="CB142" s="22"/>
      <c r="CC142" s="22"/>
      <c r="CD142" s="22"/>
      <c r="CE142" s="22"/>
      <c r="CF142" s="22"/>
      <c r="CG142" s="22"/>
      <c r="CH142" s="22"/>
      <c r="CI142" s="22"/>
      <c r="CJ142" s="22"/>
      <c r="CK142" s="22"/>
      <c r="CL142" s="22"/>
      <c r="CM142" s="22"/>
      <c r="CN142" s="22"/>
      <c r="CO142" s="22"/>
      <c r="CP142" s="22"/>
      <c r="CQ142" s="22"/>
      <c r="CR142" s="22"/>
      <c r="CS142" s="22"/>
      <c r="CT142" s="22"/>
      <c r="CU142" s="22"/>
      <c r="CV142" s="22"/>
      <c r="CW142" s="22"/>
      <c r="CX142" s="22"/>
      <c r="CY142" s="22"/>
      <c r="CZ142" s="22"/>
      <c r="DA142" s="22"/>
      <c r="DB142" s="22"/>
      <c r="DC142" s="22"/>
      <c r="DD142" s="22"/>
      <c r="DE142" s="22"/>
      <c r="DF142" s="22"/>
      <c r="DG142" s="22"/>
      <c r="DH142" s="22"/>
      <c r="DI142" s="22"/>
      <c r="DJ142" s="22"/>
      <c r="DK142" s="22"/>
    </row>
    <row r="143" spans="1:115" ht="13.5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  <c r="BS143" s="22"/>
      <c r="BT143" s="22"/>
      <c r="BU143" s="22"/>
      <c r="BV143" s="22"/>
      <c r="BW143" s="22"/>
      <c r="BX143" s="22"/>
      <c r="BY143" s="22"/>
      <c r="BZ143" s="22"/>
      <c r="CA143" s="22"/>
      <c r="CB143" s="22"/>
      <c r="CC143" s="22"/>
      <c r="CD143" s="22"/>
      <c r="CE143" s="22"/>
      <c r="CF143" s="22"/>
      <c r="CG143" s="22"/>
      <c r="CH143" s="22"/>
      <c r="CI143" s="22"/>
      <c r="CJ143" s="22"/>
      <c r="CK143" s="22"/>
      <c r="CL143" s="22"/>
      <c r="CM143" s="22"/>
      <c r="CN143" s="22"/>
      <c r="CO143" s="22"/>
      <c r="CP143" s="22"/>
      <c r="CQ143" s="22"/>
      <c r="CR143" s="22"/>
      <c r="CS143" s="22"/>
      <c r="CT143" s="22"/>
      <c r="CU143" s="22"/>
      <c r="CV143" s="22"/>
      <c r="CW143" s="22"/>
      <c r="CX143" s="22"/>
      <c r="CY143" s="22"/>
      <c r="CZ143" s="22"/>
      <c r="DA143" s="22"/>
      <c r="DB143" s="22"/>
      <c r="DC143" s="22"/>
      <c r="DD143" s="22"/>
      <c r="DE143" s="22"/>
      <c r="DF143" s="22"/>
      <c r="DG143" s="22"/>
      <c r="DH143" s="22"/>
      <c r="DI143" s="22"/>
      <c r="DJ143" s="22"/>
      <c r="DK143" s="22"/>
    </row>
    <row r="144" spans="1:115" ht="13.5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  <c r="BS144" s="22"/>
      <c r="BT144" s="22"/>
      <c r="BU144" s="22"/>
      <c r="BV144" s="22"/>
      <c r="BW144" s="22"/>
      <c r="BX144" s="22"/>
      <c r="BY144" s="22"/>
      <c r="BZ144" s="22"/>
      <c r="CA144" s="22"/>
      <c r="CB144" s="22"/>
      <c r="CC144" s="22"/>
      <c r="CD144" s="22"/>
      <c r="CE144" s="22"/>
      <c r="CF144" s="22"/>
      <c r="CG144" s="22"/>
      <c r="CH144" s="22"/>
      <c r="CI144" s="22"/>
      <c r="CJ144" s="22"/>
      <c r="CK144" s="22"/>
      <c r="CL144" s="22"/>
      <c r="CM144" s="22"/>
      <c r="CN144" s="22"/>
      <c r="CO144" s="22"/>
      <c r="CP144" s="22"/>
      <c r="CQ144" s="22"/>
      <c r="CR144" s="22"/>
      <c r="CS144" s="22"/>
      <c r="CT144" s="22"/>
      <c r="CU144" s="22"/>
      <c r="CV144" s="22"/>
      <c r="CW144" s="22"/>
      <c r="CX144" s="22"/>
      <c r="CY144" s="22"/>
      <c r="CZ144" s="22"/>
      <c r="DA144" s="22"/>
      <c r="DB144" s="22"/>
      <c r="DC144" s="22"/>
      <c r="DD144" s="22"/>
      <c r="DE144" s="22"/>
      <c r="DF144" s="22"/>
      <c r="DG144" s="22"/>
      <c r="DH144" s="22"/>
      <c r="DI144" s="22"/>
      <c r="DJ144" s="22"/>
      <c r="DK144" s="22"/>
    </row>
    <row r="145" spans="1:115" ht="13.5">
      <c r="A145" s="22"/>
      <c r="B145" s="22"/>
      <c r="C145" s="22"/>
      <c r="D145" s="22"/>
      <c r="E145" s="22"/>
      <c r="F145" s="22"/>
      <c r="G145" s="157" t="s">
        <v>121</v>
      </c>
      <c r="H145" s="157"/>
      <c r="I145" s="111" t="s">
        <v>25</v>
      </c>
      <c r="J145" s="111"/>
      <c r="K145" s="152">
        <f>+$AD$124</f>
        <v>3272</v>
      </c>
      <c r="L145" s="151"/>
      <c r="M145" s="151"/>
      <c r="N145" s="151"/>
      <c r="O145" s="151"/>
      <c r="P145" s="157" t="s">
        <v>122</v>
      </c>
      <c r="Q145" s="157"/>
      <c r="R145" s="157">
        <v>4</v>
      </c>
      <c r="S145" s="157"/>
      <c r="T145" s="157" t="s">
        <v>123</v>
      </c>
      <c r="U145" s="157"/>
      <c r="V145" s="218">
        <f>+$AD$127</f>
        <v>1575</v>
      </c>
      <c r="W145" s="218"/>
      <c r="X145" s="218"/>
      <c r="Y145" s="218"/>
      <c r="Z145" s="218"/>
      <c r="AA145" s="111" t="s">
        <v>25</v>
      </c>
      <c r="AB145" s="111"/>
      <c r="AC145" s="212">
        <f>ROUND($K$145/$R$145+$V$145,0)</f>
        <v>2393</v>
      </c>
      <c r="AD145" s="212"/>
      <c r="AE145" s="212"/>
      <c r="AF145" s="212"/>
      <c r="AG145" s="212"/>
      <c r="AH145" s="111" t="s">
        <v>124</v>
      </c>
      <c r="AI145" s="111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  <c r="BL145" s="22"/>
      <c r="BM145" s="22"/>
      <c r="BN145" s="22"/>
      <c r="BO145" s="22"/>
      <c r="BP145" s="22"/>
      <c r="BQ145" s="22"/>
      <c r="BR145" s="22"/>
      <c r="BS145" s="22"/>
      <c r="BT145" s="22"/>
      <c r="BU145" s="22"/>
      <c r="BV145" s="22"/>
      <c r="BW145" s="22"/>
      <c r="BX145" s="22"/>
      <c r="BY145" s="22"/>
      <c r="BZ145" s="22"/>
      <c r="CA145" s="22"/>
      <c r="CB145" s="22"/>
      <c r="CC145" s="22"/>
      <c r="CD145" s="22"/>
      <c r="CE145" s="22"/>
      <c r="CF145" s="22"/>
      <c r="CG145" s="22"/>
      <c r="CH145" s="22"/>
      <c r="CI145" s="22"/>
      <c r="CJ145" s="22"/>
      <c r="CK145" s="22"/>
      <c r="CL145" s="22"/>
      <c r="CM145" s="22"/>
      <c r="CN145" s="22"/>
      <c r="CO145" s="22"/>
      <c r="CP145" s="22"/>
      <c r="CQ145" s="22"/>
      <c r="CR145" s="22"/>
      <c r="CS145" s="22"/>
      <c r="CT145" s="22"/>
      <c r="CU145" s="22"/>
      <c r="CV145" s="22"/>
      <c r="CW145" s="22"/>
      <c r="CX145" s="22"/>
      <c r="CY145" s="22"/>
      <c r="CZ145" s="22"/>
      <c r="DA145" s="22"/>
      <c r="DB145" s="22"/>
      <c r="DC145" s="22"/>
      <c r="DD145" s="22"/>
      <c r="DE145" s="22"/>
      <c r="DF145" s="22"/>
      <c r="DG145" s="22"/>
      <c r="DH145" s="22"/>
      <c r="DI145" s="22"/>
      <c r="DJ145" s="22"/>
      <c r="DK145" s="22"/>
    </row>
    <row r="146" spans="1:115" ht="13.5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22"/>
      <c r="BQ146" s="22"/>
      <c r="BR146" s="22"/>
      <c r="BS146" s="22"/>
      <c r="BT146" s="22"/>
      <c r="BU146" s="22"/>
      <c r="BV146" s="22"/>
      <c r="BW146" s="22"/>
      <c r="BX146" s="22"/>
      <c r="BY146" s="22"/>
      <c r="BZ146" s="22"/>
      <c r="CA146" s="22"/>
      <c r="CB146" s="22"/>
      <c r="CC146" s="22"/>
      <c r="CD146" s="22"/>
      <c r="CE146" s="22"/>
      <c r="CF146" s="22"/>
      <c r="CG146" s="22"/>
      <c r="CH146" s="22"/>
      <c r="CI146" s="22"/>
      <c r="CJ146" s="22"/>
      <c r="CK146" s="22"/>
      <c r="CL146" s="22"/>
      <c r="CM146" s="22"/>
      <c r="CN146" s="22"/>
      <c r="CO146" s="22"/>
      <c r="CP146" s="22"/>
      <c r="CQ146" s="22"/>
      <c r="CR146" s="22"/>
      <c r="CS146" s="22"/>
      <c r="CT146" s="22"/>
      <c r="CU146" s="22"/>
      <c r="CV146" s="22"/>
      <c r="CW146" s="22"/>
      <c r="CX146" s="22"/>
      <c r="CY146" s="22"/>
      <c r="CZ146" s="22"/>
      <c r="DA146" s="22"/>
      <c r="DB146" s="22"/>
      <c r="DC146" s="22"/>
      <c r="DD146" s="22"/>
      <c r="DE146" s="22"/>
      <c r="DF146" s="22"/>
      <c r="DG146" s="22"/>
      <c r="DH146" s="22"/>
      <c r="DI146" s="22"/>
      <c r="DJ146" s="22"/>
      <c r="DK146" s="22"/>
    </row>
    <row r="147" spans="1:115" ht="15.75">
      <c r="A147" s="22"/>
      <c r="B147" s="22"/>
      <c r="C147" s="22"/>
      <c r="D147" s="22"/>
      <c r="E147" s="22"/>
      <c r="F147" s="22"/>
      <c r="G147" s="205" t="s">
        <v>48</v>
      </c>
      <c r="H147" s="205"/>
      <c r="I147" s="205" t="s">
        <v>25</v>
      </c>
      <c r="J147" s="205"/>
      <c r="K147" s="216" t="s">
        <v>49</v>
      </c>
      <c r="L147" s="216"/>
      <c r="M147" s="216"/>
      <c r="N147" s="216"/>
      <c r="O147" s="205" t="s">
        <v>25</v>
      </c>
      <c r="P147" s="205"/>
      <c r="Q147" s="219">
        <f>+$AC$145</f>
        <v>2393</v>
      </c>
      <c r="R147" s="220"/>
      <c r="S147" s="220"/>
      <c r="T147" s="220"/>
      <c r="U147" s="216" t="s">
        <v>17</v>
      </c>
      <c r="V147" s="216"/>
      <c r="W147" s="220">
        <f>+$E$129</f>
        <v>0.35</v>
      </c>
      <c r="X147" s="220"/>
      <c r="Y147" s="220"/>
      <c r="Z147" s="220"/>
      <c r="AA147" s="205" t="s">
        <v>25</v>
      </c>
      <c r="AB147" s="205"/>
      <c r="AC147" s="212">
        <f>ROUND($Q$147*$W$147,0)</f>
        <v>838</v>
      </c>
      <c r="AD147" s="212"/>
      <c r="AE147" s="212"/>
      <c r="AF147" s="212"/>
      <c r="AG147" s="212"/>
      <c r="AH147" s="205" t="s">
        <v>52</v>
      </c>
      <c r="AI147" s="205"/>
      <c r="AJ147" s="205"/>
      <c r="AK147" s="205"/>
      <c r="AL147" s="51"/>
      <c r="AM147" s="51"/>
      <c r="AN147" s="51"/>
      <c r="AO147" s="51"/>
      <c r="AP147" s="52"/>
      <c r="AQ147" s="52"/>
      <c r="AR147" s="51"/>
      <c r="AS147" s="51"/>
      <c r="AT147" s="53"/>
      <c r="AU147" s="53"/>
      <c r="AV147" s="53"/>
      <c r="AW147" s="53"/>
      <c r="AX147" s="53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  <c r="BM147" s="22"/>
      <c r="BN147" s="22"/>
      <c r="BO147" s="22"/>
      <c r="BP147" s="22"/>
      <c r="BQ147" s="22"/>
      <c r="BR147" s="22"/>
      <c r="BS147" s="22"/>
      <c r="BT147" s="22"/>
      <c r="BU147" s="22"/>
      <c r="BV147" s="22"/>
      <c r="BW147" s="22"/>
      <c r="BX147" s="22"/>
      <c r="BY147" s="22"/>
      <c r="BZ147" s="22"/>
      <c r="CA147" s="22"/>
      <c r="CB147" s="22"/>
      <c r="CC147" s="22"/>
      <c r="CD147" s="22"/>
      <c r="CE147" s="22"/>
      <c r="CF147" s="22"/>
      <c r="CG147" s="22"/>
      <c r="CH147" s="22"/>
      <c r="CI147" s="22"/>
      <c r="CJ147" s="22"/>
      <c r="CK147" s="22"/>
      <c r="CL147" s="22"/>
      <c r="CM147" s="22"/>
      <c r="CN147" s="22"/>
      <c r="CO147" s="22"/>
      <c r="CP147" s="22"/>
      <c r="CQ147" s="22"/>
      <c r="CR147" s="22"/>
      <c r="CS147" s="22"/>
      <c r="CT147" s="22"/>
      <c r="CU147" s="22"/>
      <c r="CV147" s="22"/>
      <c r="CW147" s="22"/>
      <c r="CX147" s="22"/>
      <c r="CY147" s="22"/>
      <c r="CZ147" s="22"/>
      <c r="DA147" s="22"/>
      <c r="DB147" s="22"/>
      <c r="DC147" s="22"/>
      <c r="DD147" s="22"/>
      <c r="DE147" s="22"/>
      <c r="DF147" s="22"/>
      <c r="DG147" s="22"/>
      <c r="DH147" s="22"/>
      <c r="DI147" s="22"/>
      <c r="DJ147" s="22"/>
      <c r="DK147" s="22"/>
    </row>
    <row r="148" spans="1:115" ht="13.5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  <c r="BH148" s="22"/>
      <c r="BI148" s="22"/>
      <c r="BJ148" s="22"/>
      <c r="BK148" s="22"/>
      <c r="BL148" s="22"/>
      <c r="BM148" s="22"/>
      <c r="BN148" s="22"/>
      <c r="BO148" s="22"/>
      <c r="BP148" s="22"/>
      <c r="BQ148" s="22"/>
      <c r="BR148" s="22"/>
      <c r="BS148" s="22"/>
      <c r="BT148" s="22"/>
      <c r="BU148" s="22"/>
      <c r="BV148" s="22"/>
      <c r="BW148" s="22"/>
      <c r="BX148" s="22"/>
      <c r="BY148" s="22"/>
      <c r="BZ148" s="22"/>
      <c r="CA148" s="22"/>
      <c r="CB148" s="22"/>
      <c r="CC148" s="22"/>
      <c r="CD148" s="22"/>
      <c r="CE148" s="22"/>
      <c r="CF148" s="22"/>
      <c r="CG148" s="22"/>
      <c r="CH148" s="22"/>
      <c r="CI148" s="22"/>
      <c r="CJ148" s="22"/>
      <c r="CK148" s="22"/>
      <c r="CL148" s="22"/>
      <c r="CM148" s="22"/>
      <c r="CN148" s="22"/>
      <c r="CO148" s="22"/>
      <c r="CP148" s="22"/>
      <c r="CQ148" s="22"/>
      <c r="CR148" s="22"/>
      <c r="CS148" s="22"/>
      <c r="CT148" s="22"/>
      <c r="CU148" s="22"/>
      <c r="CV148" s="22"/>
      <c r="CW148" s="22"/>
      <c r="CX148" s="22"/>
      <c r="CY148" s="22"/>
      <c r="CZ148" s="22"/>
      <c r="DA148" s="22"/>
      <c r="DB148" s="22"/>
      <c r="DC148" s="22"/>
      <c r="DD148" s="22"/>
      <c r="DE148" s="22"/>
      <c r="DF148" s="22"/>
      <c r="DG148" s="22"/>
      <c r="DH148" s="22"/>
      <c r="DI148" s="22"/>
      <c r="DJ148" s="22"/>
      <c r="DK148" s="22"/>
    </row>
    <row r="149" spans="1:115" ht="15.75">
      <c r="A149" s="22"/>
      <c r="B149" s="22"/>
      <c r="C149" s="22"/>
      <c r="D149" s="22"/>
      <c r="E149" s="22"/>
      <c r="F149" s="22"/>
      <c r="G149" s="111" t="s">
        <v>66</v>
      </c>
      <c r="H149" s="111"/>
      <c r="I149" s="111" t="s">
        <v>25</v>
      </c>
      <c r="J149" s="111"/>
      <c r="K149" s="110" t="s">
        <v>48</v>
      </c>
      <c r="L149" s="110"/>
      <c r="M149" s="110"/>
      <c r="N149" s="111" t="s">
        <v>25</v>
      </c>
      <c r="O149" s="111"/>
      <c r="P149" s="118">
        <f>+$AC$147</f>
        <v>838</v>
      </c>
      <c r="Q149" s="118"/>
      <c r="R149" s="118"/>
      <c r="S149" s="118"/>
      <c r="T149" s="110" t="s">
        <v>17</v>
      </c>
      <c r="U149" s="110"/>
      <c r="V149" s="119">
        <v>10</v>
      </c>
      <c r="W149" s="119"/>
      <c r="X149" s="120">
        <v>3</v>
      </c>
      <c r="Y149" s="120"/>
      <c r="Z149" s="111" t="s">
        <v>25</v>
      </c>
      <c r="AA149" s="111"/>
      <c r="AB149" s="203">
        <f>ROUND($P$149*$V$149^3/$P$150,0)</f>
        <v>219</v>
      </c>
      <c r="AC149" s="203"/>
      <c r="AD149" s="203"/>
      <c r="AE149" s="203"/>
      <c r="AF149" s="111" t="s">
        <v>67</v>
      </c>
      <c r="AG149" s="111"/>
      <c r="AH149" s="111"/>
      <c r="AI149" s="111"/>
      <c r="AJ149" s="111"/>
      <c r="AK149" s="151" t="str">
        <f>IF($AB$149&lt;=$AR$149,"≦","＞")</f>
        <v>≦</v>
      </c>
      <c r="AL149" s="151"/>
      <c r="AM149" s="111" t="s">
        <v>69</v>
      </c>
      <c r="AN149" s="111"/>
      <c r="AO149" s="111"/>
      <c r="AP149" s="111" t="s">
        <v>25</v>
      </c>
      <c r="AQ149" s="111"/>
      <c r="AR149" s="202">
        <f>VLOOKUP($P$108,$BE$77:$BJ$83,6,FALSE)</f>
        <v>235</v>
      </c>
      <c r="AS149" s="202"/>
      <c r="AT149" s="202"/>
      <c r="AU149" s="202"/>
      <c r="AV149" s="111" t="s">
        <v>67</v>
      </c>
      <c r="AW149" s="111"/>
      <c r="AX149" s="111"/>
      <c r="AY149" s="111"/>
      <c r="AZ149" s="111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2"/>
      <c r="BM149" s="22"/>
      <c r="BN149" s="22"/>
      <c r="BO149" s="22"/>
      <c r="BP149" s="22"/>
      <c r="BQ149" s="22"/>
      <c r="BR149" s="22"/>
      <c r="BS149" s="22"/>
      <c r="BT149" s="22"/>
      <c r="BU149" s="22"/>
      <c r="BV149" s="22"/>
      <c r="BW149" s="22"/>
      <c r="BX149" s="22"/>
      <c r="BY149" s="22"/>
      <c r="BZ149" s="22"/>
      <c r="CA149" s="22"/>
      <c r="CB149" s="22"/>
      <c r="CC149" s="22"/>
      <c r="CD149" s="22"/>
      <c r="CE149" s="22"/>
      <c r="CF149" s="22"/>
      <c r="CG149" s="22"/>
      <c r="CH149" s="22"/>
      <c r="CI149" s="22"/>
      <c r="CJ149" s="22"/>
      <c r="CK149" s="22"/>
      <c r="CL149" s="22"/>
      <c r="CM149" s="22"/>
      <c r="CN149" s="22"/>
      <c r="CO149" s="22"/>
      <c r="CP149" s="22"/>
      <c r="CQ149" s="22"/>
      <c r="CR149" s="22"/>
      <c r="CS149" s="22"/>
      <c r="CT149" s="22"/>
      <c r="CU149" s="22"/>
      <c r="CV149" s="22"/>
      <c r="CW149" s="22"/>
      <c r="CX149" s="22"/>
      <c r="CY149" s="22"/>
      <c r="CZ149" s="22"/>
      <c r="DA149" s="22"/>
      <c r="DB149" s="22"/>
      <c r="DC149" s="22"/>
      <c r="DD149" s="22"/>
      <c r="DE149" s="22"/>
      <c r="DF149" s="22"/>
      <c r="DG149" s="22"/>
      <c r="DH149" s="22"/>
      <c r="DI149" s="22"/>
      <c r="DJ149" s="22"/>
      <c r="DK149" s="22"/>
    </row>
    <row r="150" spans="1:115" ht="13.5">
      <c r="A150" s="22"/>
      <c r="B150" s="22"/>
      <c r="C150" s="22"/>
      <c r="D150" s="22"/>
      <c r="E150" s="22"/>
      <c r="F150" s="22"/>
      <c r="G150" s="111"/>
      <c r="H150" s="111"/>
      <c r="I150" s="111"/>
      <c r="J150" s="111"/>
      <c r="K150" s="113" t="s">
        <v>74</v>
      </c>
      <c r="L150" s="113"/>
      <c r="M150" s="113"/>
      <c r="N150" s="111"/>
      <c r="O150" s="111"/>
      <c r="P150" s="201">
        <f>VLOOKUP($P$108,$BE$77:$BH$83,4,FALSE)</f>
        <v>3830</v>
      </c>
      <c r="Q150" s="201"/>
      <c r="R150" s="201"/>
      <c r="S150" s="201"/>
      <c r="T150" s="201"/>
      <c r="U150" s="201"/>
      <c r="V150" s="201"/>
      <c r="W150" s="201"/>
      <c r="X150" s="201"/>
      <c r="Y150" s="201"/>
      <c r="Z150" s="111"/>
      <c r="AA150" s="111"/>
      <c r="AB150" s="203"/>
      <c r="AC150" s="203"/>
      <c r="AD150" s="203"/>
      <c r="AE150" s="203"/>
      <c r="AF150" s="111"/>
      <c r="AG150" s="111"/>
      <c r="AH150" s="111"/>
      <c r="AI150" s="111"/>
      <c r="AJ150" s="111"/>
      <c r="AK150" s="151"/>
      <c r="AL150" s="151"/>
      <c r="AM150" s="111"/>
      <c r="AN150" s="111"/>
      <c r="AO150" s="111"/>
      <c r="AP150" s="111"/>
      <c r="AQ150" s="111"/>
      <c r="AR150" s="202"/>
      <c r="AS150" s="202"/>
      <c r="AT150" s="202"/>
      <c r="AU150" s="202"/>
      <c r="AV150" s="111"/>
      <c r="AW150" s="111"/>
      <c r="AX150" s="111"/>
      <c r="AY150" s="111"/>
      <c r="AZ150" s="111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  <c r="BL150" s="22"/>
      <c r="BM150" s="22"/>
      <c r="BN150" s="22"/>
      <c r="BO150" s="22"/>
      <c r="BP150" s="22"/>
      <c r="BQ150" s="22"/>
      <c r="BR150" s="22"/>
      <c r="BS150" s="22"/>
      <c r="BT150" s="22"/>
      <c r="BU150" s="22"/>
      <c r="BV150" s="22"/>
      <c r="BW150" s="22"/>
      <c r="BX150" s="22"/>
      <c r="BY150" s="22"/>
      <c r="BZ150" s="22"/>
      <c r="CA150" s="22"/>
      <c r="CB150" s="22"/>
      <c r="CC150" s="22"/>
      <c r="CD150" s="22"/>
      <c r="CE150" s="22"/>
      <c r="CF150" s="22"/>
      <c r="CG150" s="22"/>
      <c r="CH150" s="22"/>
      <c r="CI150" s="22"/>
      <c r="CJ150" s="22"/>
      <c r="CK150" s="22"/>
      <c r="CL150" s="22"/>
      <c r="CM150" s="22"/>
      <c r="CN150" s="22"/>
      <c r="CO150" s="22"/>
      <c r="CP150" s="22"/>
      <c r="CQ150" s="22"/>
      <c r="CR150" s="22"/>
      <c r="CS150" s="22"/>
      <c r="CT150" s="22"/>
      <c r="CU150" s="22"/>
      <c r="CV150" s="22"/>
      <c r="CW150" s="22"/>
      <c r="CX150" s="22"/>
      <c r="CY150" s="22"/>
      <c r="CZ150" s="22"/>
      <c r="DA150" s="22"/>
      <c r="DB150" s="22"/>
      <c r="DC150" s="22"/>
      <c r="DD150" s="22"/>
      <c r="DE150" s="22"/>
      <c r="DF150" s="22"/>
      <c r="DG150" s="22"/>
      <c r="DH150" s="22"/>
      <c r="DI150" s="22"/>
      <c r="DJ150" s="22"/>
      <c r="DK150" s="22"/>
    </row>
    <row r="151" spans="1:115" ht="13.5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108">
        <f>IF($AB$149&lt;=$AR$149,"","NG")</f>
      </c>
      <c r="AW151" s="108"/>
      <c r="AX151" s="108"/>
      <c r="AY151" s="108"/>
      <c r="AZ151" s="108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2"/>
      <c r="BO151" s="22"/>
      <c r="BP151" s="22"/>
      <c r="BQ151" s="22"/>
      <c r="BR151" s="22"/>
      <c r="BS151" s="22"/>
      <c r="BT151" s="22"/>
      <c r="BU151" s="22"/>
      <c r="BV151" s="22"/>
      <c r="BW151" s="22"/>
      <c r="BX151" s="22"/>
      <c r="BY151" s="22"/>
      <c r="BZ151" s="22"/>
      <c r="CA151" s="22"/>
      <c r="CB151" s="22"/>
      <c r="CC151" s="22"/>
      <c r="CD151" s="22"/>
      <c r="CE151" s="22"/>
      <c r="CF151" s="22"/>
      <c r="CG151" s="22"/>
      <c r="CH151" s="22"/>
      <c r="CI151" s="22"/>
      <c r="CJ151" s="22"/>
      <c r="CK151" s="22"/>
      <c r="CL151" s="22"/>
      <c r="CM151" s="22"/>
      <c r="CN151" s="22"/>
      <c r="CO151" s="22"/>
      <c r="CP151" s="22"/>
      <c r="CQ151" s="22"/>
      <c r="CR151" s="22"/>
      <c r="CS151" s="22"/>
      <c r="CT151" s="22"/>
      <c r="CU151" s="22"/>
      <c r="CV151" s="22"/>
      <c r="CW151" s="22"/>
      <c r="CX151" s="22"/>
      <c r="CY151" s="22"/>
      <c r="CZ151" s="22"/>
      <c r="DA151" s="22"/>
      <c r="DB151" s="22"/>
      <c r="DC151" s="22"/>
      <c r="DD151" s="22"/>
      <c r="DE151" s="22"/>
      <c r="DF151" s="22"/>
      <c r="DG151" s="22"/>
      <c r="DH151" s="22"/>
      <c r="DI151" s="22"/>
      <c r="DJ151" s="22"/>
      <c r="DK151" s="22"/>
    </row>
    <row r="152" spans="1:115" ht="13.5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108"/>
      <c r="AW152" s="108"/>
      <c r="AX152" s="108"/>
      <c r="AY152" s="108"/>
      <c r="AZ152" s="108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  <c r="BK152" s="22"/>
      <c r="BL152" s="22"/>
      <c r="BM152" s="22"/>
      <c r="BN152" s="22"/>
      <c r="BO152" s="22"/>
      <c r="BP152" s="22"/>
      <c r="BQ152" s="22"/>
      <c r="BR152" s="22"/>
      <c r="BS152" s="22"/>
      <c r="BT152" s="22"/>
      <c r="BU152" s="22"/>
      <c r="BV152" s="22"/>
      <c r="BW152" s="22"/>
      <c r="BX152" s="22"/>
      <c r="BY152" s="22"/>
      <c r="BZ152" s="22"/>
      <c r="CA152" s="22"/>
      <c r="CB152" s="22"/>
      <c r="CC152" s="22"/>
      <c r="CD152" s="22"/>
      <c r="CE152" s="22"/>
      <c r="CF152" s="22"/>
      <c r="CG152" s="22"/>
      <c r="CH152" s="22"/>
      <c r="CI152" s="22"/>
      <c r="CJ152" s="22"/>
      <c r="CK152" s="22"/>
      <c r="CL152" s="22"/>
      <c r="CM152" s="22"/>
      <c r="CN152" s="22"/>
      <c r="CO152" s="22"/>
      <c r="CP152" s="22"/>
      <c r="CQ152" s="22"/>
      <c r="CR152" s="22"/>
      <c r="CS152" s="22"/>
      <c r="CT152" s="22"/>
      <c r="CU152" s="22"/>
      <c r="CV152" s="22"/>
      <c r="CW152" s="22"/>
      <c r="CX152" s="22"/>
      <c r="CY152" s="22"/>
      <c r="CZ152" s="22"/>
      <c r="DA152" s="22"/>
      <c r="DB152" s="22"/>
      <c r="DC152" s="22"/>
      <c r="DD152" s="22"/>
      <c r="DE152" s="22"/>
      <c r="DF152" s="22"/>
      <c r="DG152" s="22"/>
      <c r="DH152" s="22"/>
      <c r="DI152" s="22"/>
      <c r="DJ152" s="22"/>
      <c r="DK152" s="22"/>
    </row>
    <row r="153" spans="1:115" ht="13.5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54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2"/>
      <c r="BM153" s="22"/>
      <c r="BN153" s="22"/>
      <c r="BO153" s="22"/>
      <c r="BP153" s="22"/>
      <c r="BQ153" s="22"/>
      <c r="BR153" s="22"/>
      <c r="BS153" s="22"/>
      <c r="BT153" s="22"/>
      <c r="BU153" s="22"/>
      <c r="BV153" s="22"/>
      <c r="BW153" s="22"/>
      <c r="BX153" s="22"/>
      <c r="BY153" s="22"/>
      <c r="BZ153" s="22"/>
      <c r="CA153" s="22"/>
      <c r="CB153" s="22"/>
      <c r="CC153" s="22"/>
      <c r="CD153" s="22"/>
      <c r="CE153" s="22"/>
      <c r="CF153" s="22"/>
      <c r="CG153" s="22"/>
      <c r="CH153" s="22"/>
      <c r="CI153" s="22"/>
      <c r="CJ153" s="22"/>
      <c r="CK153" s="22"/>
      <c r="CL153" s="22"/>
      <c r="CM153" s="22"/>
      <c r="CN153" s="22"/>
      <c r="CO153" s="22"/>
      <c r="CP153" s="22"/>
      <c r="CQ153" s="22"/>
      <c r="CR153" s="22"/>
      <c r="CS153" s="22"/>
      <c r="CT153" s="22"/>
      <c r="CU153" s="22"/>
      <c r="CV153" s="22"/>
      <c r="CW153" s="22"/>
      <c r="CX153" s="22"/>
      <c r="CY153" s="22"/>
      <c r="CZ153" s="22"/>
      <c r="DA153" s="22"/>
      <c r="DB153" s="22"/>
      <c r="DC153" s="22"/>
      <c r="DD153" s="22"/>
      <c r="DE153" s="22"/>
      <c r="DF153" s="22"/>
      <c r="DG153" s="22"/>
      <c r="DH153" s="22"/>
      <c r="DI153" s="22"/>
      <c r="DJ153" s="22"/>
      <c r="DK153" s="22"/>
    </row>
  </sheetData>
  <sheetProtection sheet="1" objects="1" scenarios="1"/>
  <mergeCells count="448">
    <mergeCell ref="B1:N1"/>
    <mergeCell ref="W13:AC13"/>
    <mergeCell ref="J20:M20"/>
    <mergeCell ref="V59:Y59"/>
    <mergeCell ref="Z59:AB59"/>
    <mergeCell ref="BG31:BG32"/>
    <mergeCell ref="O57:W57"/>
    <mergeCell ref="Q59:R59"/>
    <mergeCell ref="S59:T59"/>
    <mergeCell ref="K25:P25"/>
    <mergeCell ref="T34:X34"/>
    <mergeCell ref="Y34:Z34"/>
    <mergeCell ref="BF31:BF32"/>
    <mergeCell ref="AQ21:AT21"/>
    <mergeCell ref="G23:J23"/>
    <mergeCell ref="K23:N23"/>
    <mergeCell ref="O23:R23"/>
    <mergeCell ref="AV151:AZ152"/>
    <mergeCell ref="AX105:BB106"/>
    <mergeCell ref="CA61:CI61"/>
    <mergeCell ref="CA62:CI62"/>
    <mergeCell ref="Q60:R60"/>
    <mergeCell ref="Q61:R61"/>
    <mergeCell ref="S61:T61"/>
    <mergeCell ref="V61:Y61"/>
    <mergeCell ref="Z61:AA61"/>
    <mergeCell ref="BE61:BE62"/>
    <mergeCell ref="BH61:BI61"/>
    <mergeCell ref="BP61:BZ65"/>
    <mergeCell ref="Y65:AA65"/>
    <mergeCell ref="AB65:AC66"/>
    <mergeCell ref="AD65:AF65"/>
    <mergeCell ref="AG65:AH65"/>
    <mergeCell ref="AI65:AK65"/>
    <mergeCell ref="AL65:AM65"/>
    <mergeCell ref="DB62:DF62"/>
    <mergeCell ref="CA63:CI63"/>
    <mergeCell ref="CW63:DA63"/>
    <mergeCell ref="DB63:DF63"/>
    <mergeCell ref="C65:D66"/>
    <mergeCell ref="E65:F66"/>
    <mergeCell ref="G65:J65"/>
    <mergeCell ref="K65:L66"/>
    <mergeCell ref="G66:J66"/>
    <mergeCell ref="M65:P65"/>
    <mergeCell ref="Q65:R66"/>
    <mergeCell ref="S65:V65"/>
    <mergeCell ref="W65:X65"/>
    <mergeCell ref="M66:P66"/>
    <mergeCell ref="S66:AA66"/>
    <mergeCell ref="AN65:AO66"/>
    <mergeCell ref="AP65:AT66"/>
    <mergeCell ref="AD66:AM66"/>
    <mergeCell ref="AU65:AX66"/>
    <mergeCell ref="CA64:CI64"/>
    <mergeCell ref="CW64:DA64"/>
    <mergeCell ref="DB64:DF64"/>
    <mergeCell ref="CA65:CI65"/>
    <mergeCell ref="CW65:DA65"/>
    <mergeCell ref="DB65:DF65"/>
    <mergeCell ref="CJ61:CV65"/>
    <mergeCell ref="CW61:DA61"/>
    <mergeCell ref="DB61:DF61"/>
    <mergeCell ref="CW62:DA62"/>
    <mergeCell ref="BP66:BZ67"/>
    <mergeCell ref="CA66:CI66"/>
    <mergeCell ref="CJ66:CV66"/>
    <mergeCell ref="CW66:DA66"/>
    <mergeCell ref="DB66:DF66"/>
    <mergeCell ref="CA67:CI67"/>
    <mergeCell ref="CJ67:CV67"/>
    <mergeCell ref="CW67:DA67"/>
    <mergeCell ref="DB67:DF67"/>
    <mergeCell ref="C69:D70"/>
    <mergeCell ref="E69:F70"/>
    <mergeCell ref="G69:I69"/>
    <mergeCell ref="J69:K70"/>
    <mergeCell ref="L69:O69"/>
    <mergeCell ref="P69:Q69"/>
    <mergeCell ref="R69:S69"/>
    <mergeCell ref="T69:U69"/>
    <mergeCell ref="V69:W70"/>
    <mergeCell ref="X69:AA70"/>
    <mergeCell ref="AB69:AF70"/>
    <mergeCell ref="AG69:AH70"/>
    <mergeCell ref="AI69:AK70"/>
    <mergeCell ref="AL69:AM70"/>
    <mergeCell ref="AN69:AQ70"/>
    <mergeCell ref="AR69:AV70"/>
    <mergeCell ref="DB68:DF68"/>
    <mergeCell ref="G70:I70"/>
    <mergeCell ref="L70:U70"/>
    <mergeCell ref="CB69:CU69"/>
    <mergeCell ref="CW69:DA69"/>
    <mergeCell ref="DB69:DF69"/>
    <mergeCell ref="BP68:BZ69"/>
    <mergeCell ref="CB68:CJ68"/>
    <mergeCell ref="CK68:CU68"/>
    <mergeCell ref="CW68:DA68"/>
    <mergeCell ref="BP70:BZ70"/>
    <mergeCell ref="CB70:CU70"/>
    <mergeCell ref="CW70:DA70"/>
    <mergeCell ref="DB70:DF70"/>
    <mergeCell ref="BP71:BZ71"/>
    <mergeCell ref="CB71:CU71"/>
    <mergeCell ref="CW71:DA71"/>
    <mergeCell ref="DB71:DF71"/>
    <mergeCell ref="R74:T74"/>
    <mergeCell ref="CB73:CU73"/>
    <mergeCell ref="CW73:DA73"/>
    <mergeCell ref="DB73:DF73"/>
    <mergeCell ref="BP72:BZ73"/>
    <mergeCell ref="CB72:CU72"/>
    <mergeCell ref="CW72:DA72"/>
    <mergeCell ref="DB72:DF72"/>
    <mergeCell ref="M73:AE73"/>
    <mergeCell ref="CW74:DA74"/>
    <mergeCell ref="Y75:AF75"/>
    <mergeCell ref="AG75:AH75"/>
    <mergeCell ref="BP74:BZ74"/>
    <mergeCell ref="CB74:CU74"/>
    <mergeCell ref="BH74:BH75"/>
    <mergeCell ref="BI74:BI75"/>
    <mergeCell ref="BJ74:BJ75"/>
    <mergeCell ref="BK74:BK75"/>
    <mergeCell ref="BL74:BL75"/>
    <mergeCell ref="DB74:DF74"/>
    <mergeCell ref="BP75:CV75"/>
    <mergeCell ref="CW75:DA75"/>
    <mergeCell ref="DB75:DF75"/>
    <mergeCell ref="BP76:BZ76"/>
    <mergeCell ref="CA76:CV76"/>
    <mergeCell ref="CW76:DA76"/>
    <mergeCell ref="DB76:DF76"/>
    <mergeCell ref="Q80:T80"/>
    <mergeCell ref="BO81:CG81"/>
    <mergeCell ref="CH81:CM81"/>
    <mergeCell ref="CN81:CS81"/>
    <mergeCell ref="CT81:CY81"/>
    <mergeCell ref="CZ81:DE81"/>
    <mergeCell ref="DF81:DK81"/>
    <mergeCell ref="Q83:R83"/>
    <mergeCell ref="S83:T83"/>
    <mergeCell ref="V83:Y83"/>
    <mergeCell ref="Z83:AB83"/>
    <mergeCell ref="BO82:CA82"/>
    <mergeCell ref="CB82:CG82"/>
    <mergeCell ref="CH82:DK82"/>
    <mergeCell ref="Q84:R84"/>
    <mergeCell ref="BO83:CA83"/>
    <mergeCell ref="CB83:CG83"/>
    <mergeCell ref="CH83:CM83"/>
    <mergeCell ref="BO84:CA84"/>
    <mergeCell ref="CB84:CG84"/>
    <mergeCell ref="CH84:CM84"/>
    <mergeCell ref="CN83:CS83"/>
    <mergeCell ref="CT83:CY83"/>
    <mergeCell ref="CZ83:DE83"/>
    <mergeCell ref="DF83:DK83"/>
    <mergeCell ref="Q85:R85"/>
    <mergeCell ref="S85:T85"/>
    <mergeCell ref="V85:Y85"/>
    <mergeCell ref="Z85:AA85"/>
    <mergeCell ref="AB85:AD85"/>
    <mergeCell ref="AE85:AF85"/>
    <mergeCell ref="AG85:AI85"/>
    <mergeCell ref="AK85:AL85"/>
    <mergeCell ref="AM85:AN85"/>
    <mergeCell ref="AO85:AP85"/>
    <mergeCell ref="AQ85:AT85"/>
    <mergeCell ref="AU85:AV85"/>
    <mergeCell ref="CN84:CS84"/>
    <mergeCell ref="CT84:CY84"/>
    <mergeCell ref="CZ84:DE84"/>
    <mergeCell ref="DF84:DK84"/>
    <mergeCell ref="BO85:CA85"/>
    <mergeCell ref="CB85:CG85"/>
    <mergeCell ref="CH85:CM85"/>
    <mergeCell ref="CN85:CS85"/>
    <mergeCell ref="CT85:CY85"/>
    <mergeCell ref="CZ85:DE85"/>
    <mergeCell ref="DF85:DK85"/>
    <mergeCell ref="BO86:CA86"/>
    <mergeCell ref="CB86:CG86"/>
    <mergeCell ref="CH86:CM86"/>
    <mergeCell ref="CN86:CS86"/>
    <mergeCell ref="CT86:CY86"/>
    <mergeCell ref="CZ86:DE86"/>
    <mergeCell ref="DF86:DK86"/>
    <mergeCell ref="BO87:CA87"/>
    <mergeCell ref="CB87:CG87"/>
    <mergeCell ref="CH87:CI87"/>
    <mergeCell ref="CJ87:CK87"/>
    <mergeCell ref="DH87:DI87"/>
    <mergeCell ref="C88:D89"/>
    <mergeCell ref="E88:F89"/>
    <mergeCell ref="G88:J88"/>
    <mergeCell ref="K88:L89"/>
    <mergeCell ref="G89:J89"/>
    <mergeCell ref="M88:P88"/>
    <mergeCell ref="Q88:R89"/>
    <mergeCell ref="CV87:CW87"/>
    <mergeCell ref="CX87:CY87"/>
    <mergeCell ref="M89:P89"/>
    <mergeCell ref="Y88:AA88"/>
    <mergeCell ref="DD87:DE87"/>
    <mergeCell ref="DF87:DG87"/>
    <mergeCell ref="CZ87:DA87"/>
    <mergeCell ref="DB87:DC87"/>
    <mergeCell ref="CL87:CM87"/>
    <mergeCell ref="CN87:CO87"/>
    <mergeCell ref="CP87:CQ87"/>
    <mergeCell ref="CR87:CS87"/>
    <mergeCell ref="AB88:AC89"/>
    <mergeCell ref="AD88:AF88"/>
    <mergeCell ref="AG88:AH88"/>
    <mergeCell ref="S89:AA89"/>
    <mergeCell ref="S88:V88"/>
    <mergeCell ref="W88:X88"/>
    <mergeCell ref="BO88:CA88"/>
    <mergeCell ref="CB88:CG88"/>
    <mergeCell ref="CH88:CM88"/>
    <mergeCell ref="AI88:AK88"/>
    <mergeCell ref="AL88:AM88"/>
    <mergeCell ref="AN88:AO89"/>
    <mergeCell ref="AP88:AT89"/>
    <mergeCell ref="AD89:AM89"/>
    <mergeCell ref="CN88:CS88"/>
    <mergeCell ref="CT88:CY88"/>
    <mergeCell ref="CZ88:DE88"/>
    <mergeCell ref="DF88:DK88"/>
    <mergeCell ref="C92:D93"/>
    <mergeCell ref="E92:F93"/>
    <mergeCell ref="G92:I92"/>
    <mergeCell ref="J92:K93"/>
    <mergeCell ref="G93:I93"/>
    <mergeCell ref="AG92:AH93"/>
    <mergeCell ref="L92:O92"/>
    <mergeCell ref="P92:Q92"/>
    <mergeCell ref="R92:S92"/>
    <mergeCell ref="T92:U92"/>
    <mergeCell ref="L93:U93"/>
    <mergeCell ref="V92:W93"/>
    <mergeCell ref="X92:AA93"/>
    <mergeCell ref="AI92:AK93"/>
    <mergeCell ref="AL92:AM93"/>
    <mergeCell ref="AN92:AQ93"/>
    <mergeCell ref="AR92:AV93"/>
    <mergeCell ref="Z98:AB98"/>
    <mergeCell ref="AB92:AF93"/>
    <mergeCell ref="Q94:R94"/>
    <mergeCell ref="Q99:R99"/>
    <mergeCell ref="S99:T99"/>
    <mergeCell ref="V99:Y99"/>
    <mergeCell ref="O96:W96"/>
    <mergeCell ref="Q98:R98"/>
    <mergeCell ref="S98:T98"/>
    <mergeCell ref="V98:Y98"/>
    <mergeCell ref="Z99:AA99"/>
    <mergeCell ref="C101:D102"/>
    <mergeCell ref="E101:F102"/>
    <mergeCell ref="G101:J101"/>
    <mergeCell ref="K101:L102"/>
    <mergeCell ref="M101:P101"/>
    <mergeCell ref="Q101:R102"/>
    <mergeCell ref="S101:V101"/>
    <mergeCell ref="W101:X101"/>
    <mergeCell ref="Y101:AA101"/>
    <mergeCell ref="AB101:AC102"/>
    <mergeCell ref="AD101:AF101"/>
    <mergeCell ref="AG101:AH101"/>
    <mergeCell ref="AI101:AK101"/>
    <mergeCell ref="AL101:AM101"/>
    <mergeCell ref="AN101:AO102"/>
    <mergeCell ref="AP101:AT102"/>
    <mergeCell ref="G102:J102"/>
    <mergeCell ref="M102:P102"/>
    <mergeCell ref="S102:AA102"/>
    <mergeCell ref="AD102:AM102"/>
    <mergeCell ref="C105:D106"/>
    <mergeCell ref="E105:F106"/>
    <mergeCell ref="G105:I105"/>
    <mergeCell ref="J105:K106"/>
    <mergeCell ref="G106:I106"/>
    <mergeCell ref="AL105:AM106"/>
    <mergeCell ref="AN105:AQ106"/>
    <mergeCell ref="AR105:AV106"/>
    <mergeCell ref="L105:O105"/>
    <mergeCell ref="P105:Q105"/>
    <mergeCell ref="R105:S105"/>
    <mergeCell ref="T105:U105"/>
    <mergeCell ref="X105:AA106"/>
    <mergeCell ref="AB105:AF106"/>
    <mergeCell ref="AG105:AH106"/>
    <mergeCell ref="AI105:AK106"/>
    <mergeCell ref="L106:U106"/>
    <mergeCell ref="H119:M119"/>
    <mergeCell ref="S119:U119"/>
    <mergeCell ref="V119:W119"/>
    <mergeCell ref="V105:W106"/>
    <mergeCell ref="K110:P110"/>
    <mergeCell ref="Q110:U110"/>
    <mergeCell ref="AI110:AK110"/>
    <mergeCell ref="AE110:AH110"/>
    <mergeCell ref="Z120:AA120"/>
    <mergeCell ref="Q111:U111"/>
    <mergeCell ref="X119:Y119"/>
    <mergeCell ref="Z119:AA119"/>
    <mergeCell ref="O120:Q120"/>
    <mergeCell ref="O119:Q119"/>
    <mergeCell ref="S122:U122"/>
    <mergeCell ref="Q127:T127"/>
    <mergeCell ref="V127:W127"/>
    <mergeCell ref="S120:U120"/>
    <mergeCell ref="AL111:AM111"/>
    <mergeCell ref="AI111:AK111"/>
    <mergeCell ref="AN111:AO111"/>
    <mergeCell ref="E129:H129"/>
    <mergeCell ref="H121:M121"/>
    <mergeCell ref="S121:U121"/>
    <mergeCell ref="V121:W121"/>
    <mergeCell ref="H123:M123"/>
    <mergeCell ref="S123:U123"/>
    <mergeCell ref="O121:Q121"/>
    <mergeCell ref="AI112:AK112"/>
    <mergeCell ref="AL112:AM112"/>
    <mergeCell ref="AN112:AO112"/>
    <mergeCell ref="AP112:AR112"/>
    <mergeCell ref="AI113:AK113"/>
    <mergeCell ref="AI127:AJ127"/>
    <mergeCell ref="AI124:AJ124"/>
    <mergeCell ref="AI122:AJ122"/>
    <mergeCell ref="AI119:AJ119"/>
    <mergeCell ref="AI120:AJ120"/>
    <mergeCell ref="AI123:AJ123"/>
    <mergeCell ref="AI121:AJ121"/>
    <mergeCell ref="AI114:AK114"/>
    <mergeCell ref="AL114:AM114"/>
    <mergeCell ref="AN114:AO114"/>
    <mergeCell ref="AP114:AR114"/>
    <mergeCell ref="AL110:AM110"/>
    <mergeCell ref="AN110:AO110"/>
    <mergeCell ref="AP110:AR110"/>
    <mergeCell ref="AI115:AK115"/>
    <mergeCell ref="AL115:AM115"/>
    <mergeCell ref="AN115:AO115"/>
    <mergeCell ref="AP115:AR115"/>
    <mergeCell ref="AL113:AM113"/>
    <mergeCell ref="AN113:AO113"/>
    <mergeCell ref="AP113:AR113"/>
    <mergeCell ref="G145:H145"/>
    <mergeCell ref="I145:J145"/>
    <mergeCell ref="K145:O145"/>
    <mergeCell ref="P145:Q145"/>
    <mergeCell ref="U147:V147"/>
    <mergeCell ref="R145:S145"/>
    <mergeCell ref="T145:U145"/>
    <mergeCell ref="V145:Z145"/>
    <mergeCell ref="W147:Z147"/>
    <mergeCell ref="G147:H147"/>
    <mergeCell ref="I147:J147"/>
    <mergeCell ref="K147:N147"/>
    <mergeCell ref="Q147:T147"/>
    <mergeCell ref="O147:P147"/>
    <mergeCell ref="AR149:AU150"/>
    <mergeCell ref="AV149:AZ150"/>
    <mergeCell ref="K150:M150"/>
    <mergeCell ref="AH145:AI145"/>
    <mergeCell ref="AA145:AB145"/>
    <mergeCell ref="AC145:AG145"/>
    <mergeCell ref="AH147:AK147"/>
    <mergeCell ref="AK149:AL150"/>
    <mergeCell ref="AM149:AO150"/>
    <mergeCell ref="AP149:AQ150"/>
    <mergeCell ref="Z149:AA150"/>
    <mergeCell ref="AB149:AE150"/>
    <mergeCell ref="AF149:AJ150"/>
    <mergeCell ref="P150:Y150"/>
    <mergeCell ref="X149:Y149"/>
    <mergeCell ref="BG74:BG75"/>
    <mergeCell ref="AA147:AB147"/>
    <mergeCell ref="AC147:AG147"/>
    <mergeCell ref="G149:H150"/>
    <mergeCell ref="I149:J150"/>
    <mergeCell ref="K149:M149"/>
    <mergeCell ref="N149:O150"/>
    <mergeCell ref="P149:S149"/>
    <mergeCell ref="T149:U149"/>
    <mergeCell ref="V149:W149"/>
    <mergeCell ref="AO140:AP140"/>
    <mergeCell ref="AX69:BB70"/>
    <mergeCell ref="BE74:BE75"/>
    <mergeCell ref="BF74:BF75"/>
    <mergeCell ref="AP111:AR111"/>
    <mergeCell ref="AU101:AX102"/>
    <mergeCell ref="AU88:AX89"/>
    <mergeCell ref="P108:AG108"/>
    <mergeCell ref="AH131:AL131"/>
    <mergeCell ref="AM131:AQ131"/>
    <mergeCell ref="AJ129:AN129"/>
    <mergeCell ref="X121:Y121"/>
    <mergeCell ref="AB127:AC127"/>
    <mergeCell ref="X127:AA127"/>
    <mergeCell ref="AD127:AH127"/>
    <mergeCell ref="AD124:AH124"/>
    <mergeCell ref="AB124:AC124"/>
    <mergeCell ref="AE119:AH119"/>
    <mergeCell ref="AD121:AH121"/>
    <mergeCell ref="AE123:AH123"/>
    <mergeCell ref="X123:Y123"/>
    <mergeCell ref="Z121:AA121"/>
    <mergeCell ref="AB121:AC121"/>
    <mergeCell ref="Z123:AA123"/>
    <mergeCell ref="AB123:AC123"/>
    <mergeCell ref="Z122:AA122"/>
    <mergeCell ref="AB119:AC119"/>
    <mergeCell ref="BH31:BH32"/>
    <mergeCell ref="BI31:BI32"/>
    <mergeCell ref="BJ31:BJ32"/>
    <mergeCell ref="BK31:BL32"/>
    <mergeCell ref="BE33:BE34"/>
    <mergeCell ref="BF33:BF34"/>
    <mergeCell ref="BG33:BG34"/>
    <mergeCell ref="BH33:BH34"/>
    <mergeCell ref="BI33:BI34"/>
    <mergeCell ref="BJ33:BJ34"/>
    <mergeCell ref="BK33:BL34"/>
    <mergeCell ref="BE35:BE36"/>
    <mergeCell ref="BF35:BF36"/>
    <mergeCell ref="BG35:BG36"/>
    <mergeCell ref="BH35:BH36"/>
    <mergeCell ref="BI35:BI36"/>
    <mergeCell ref="BJ35:BJ36"/>
    <mergeCell ref="BK35:BL36"/>
    <mergeCell ref="BE37:BE38"/>
    <mergeCell ref="BF37:BF38"/>
    <mergeCell ref="BG37:BG38"/>
    <mergeCell ref="BH37:BH38"/>
    <mergeCell ref="BI37:BI38"/>
    <mergeCell ref="BJ37:BJ38"/>
    <mergeCell ref="BK37:BL38"/>
    <mergeCell ref="BE39:BE40"/>
    <mergeCell ref="BF39:BF40"/>
    <mergeCell ref="BG39:BG40"/>
    <mergeCell ref="BH39:BH40"/>
    <mergeCell ref="BI39:BI40"/>
    <mergeCell ref="BJ39:BJ40"/>
    <mergeCell ref="BK39:BL40"/>
  </mergeCells>
  <dataValidations count="4">
    <dataValidation type="list" allowBlank="1" showInputMessage="1" showErrorMessage="1" sqref="AI21:AP21">
      <formula1>$BE$4:$BE$36</formula1>
    </dataValidation>
    <dataValidation type="list" allowBlank="1" showInputMessage="1" showErrorMessage="1" sqref="W13:AC13">
      <formula1>$BE$63:$BE$67</formula1>
    </dataValidation>
    <dataValidation type="list" allowBlank="1" showInputMessage="1" showErrorMessage="1" sqref="M73">
      <formula1>$BE$77:$BE$83</formula1>
    </dataValidation>
    <dataValidation type="list" allowBlank="1" showInputMessage="1" showErrorMessage="1" sqref="AG75:AH75">
      <formula1>$BK$85:$BK$91</formula1>
    </dataValidation>
  </dataValidations>
  <printOptions/>
  <pageMargins left="0.79" right="0.79" top="0.98" bottom="0.98" header="0.51" footer="0.51"/>
  <pageSetup horizontalDpi="300" verticalDpi="300" orientation="portrait" paperSize="9" scale="99" r:id="rId2"/>
  <rowBreaks count="2" manualBreakCount="2">
    <brk id="54" max="54" man="1"/>
    <brk id="106" max="54" man="1"/>
  </rowBreaks>
  <colBreaks count="1" manualBreakCount="1">
    <brk id="56" max="14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諏訪　奏一</cp:lastModifiedBy>
  <cp:lastPrinted>2004-07-27T06:14:22Z</cp:lastPrinted>
  <dcterms:created xsi:type="dcterms:W3CDTF">2004-05-11T01:36:51Z</dcterms:created>
  <dcterms:modified xsi:type="dcterms:W3CDTF">2004-08-10T06:59:43Z</dcterms:modified>
  <cp:category/>
  <cp:version/>
  <cp:contentType/>
  <cp:contentStatus/>
</cp:coreProperties>
</file>